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8715" tabRatio="601" activeTab="1"/>
  </bookViews>
  <sheets>
    <sheet name="PROTOKÓŁ" sheetId="1" r:id="rId1"/>
    <sheet name="TE" sheetId="2" r:id="rId2"/>
    <sheet name="TS" sheetId="3" r:id="rId3"/>
    <sheet name="TJ" sheetId="4" r:id="rId4"/>
    <sheet name="TM" sheetId="5" r:id="rId5"/>
    <sheet name="TD" sheetId="6" r:id="rId6"/>
    <sheet name="TP" sheetId="7" r:id="rId7"/>
    <sheet name="TN" sheetId="8" r:id="rId8"/>
    <sheet name="Stałe" sheetId="9" r:id="rId9"/>
  </sheets>
  <definedNames>
    <definedName name="_xlnm.Print_Area" localSheetId="1">'TE'!$A:$P</definedName>
    <definedName name="_xlnm.Print_Area" localSheetId="3">'TJ'!$A:$P</definedName>
    <definedName name="_xlnm.Print_Area" localSheetId="2">'TS'!$A:$P</definedName>
    <definedName name="TDE1">'Stałe'!$J$2</definedName>
    <definedName name="TDE2">'Stałe'!$J$3</definedName>
    <definedName name="TDE3">'Stałe'!$J$4</definedName>
    <definedName name="TDE4">'Stałe'!$J$5</definedName>
    <definedName name="TEE1">'Stałe'!$B$2</definedName>
    <definedName name="TEE2">'Stałe'!$B$3</definedName>
    <definedName name="TEE3">'Stałe'!$B$4</definedName>
    <definedName name="TEE4">'Stałe'!$B$5</definedName>
    <definedName name="TJE1">'Stałe'!$F$2</definedName>
    <definedName name="TJE2">'Stałe'!$F$3</definedName>
    <definedName name="TJE3">'Stałe'!$F$4</definedName>
    <definedName name="TJE4">'Stałe'!$F$5</definedName>
    <definedName name="TME1">'Stałe'!$H$2</definedName>
    <definedName name="TME2">'Stałe'!$H$3</definedName>
    <definedName name="TME3">'Stałe'!$H$4</definedName>
    <definedName name="TME4">'Stałe'!$H$5</definedName>
    <definedName name="TPE1">'Stałe'!$L$2</definedName>
    <definedName name="TSE1">'Stałe'!$D$2</definedName>
    <definedName name="TSE2">'Stałe'!$D$3</definedName>
    <definedName name="TSE3">'Stałe'!$D$4</definedName>
    <definedName name="TSE4">'Stałe'!$D$5</definedName>
  </definedNames>
  <calcPr fullCalcOnLoad="1"/>
</workbook>
</file>

<file path=xl/sharedStrings.xml><?xml version="1.0" encoding="utf-8"?>
<sst xmlns="http://schemas.openxmlformats.org/spreadsheetml/2006/main" count="438" uniqueCount="200">
  <si>
    <t>Miejsce</t>
  </si>
  <si>
    <t>Imię i nazwisko</t>
  </si>
  <si>
    <t>Miejscowość</t>
  </si>
  <si>
    <t>TS</t>
  </si>
  <si>
    <t>TJ</t>
  </si>
  <si>
    <t>E1</t>
  </si>
  <si>
    <t>E2</t>
  </si>
  <si>
    <t>E3</t>
  </si>
  <si>
    <t>E4</t>
  </si>
  <si>
    <t>Etap 1</t>
  </si>
  <si>
    <t>Etap 2</t>
  </si>
  <si>
    <t>Etap 4</t>
  </si>
  <si>
    <t>Etap 3</t>
  </si>
  <si>
    <t>miejsce</t>
  </si>
  <si>
    <t>Po etapie 2</t>
  </si>
  <si>
    <t>Po etapie 3</t>
  </si>
  <si>
    <t>Po etapie 4</t>
  </si>
  <si>
    <t>punkty
karne</t>
  </si>
  <si>
    <t>punkty
przelicze-
niowe</t>
  </si>
  <si>
    <t>Imię i Nazwisko</t>
  </si>
  <si>
    <t>TM</t>
  </si>
  <si>
    <t>TD</t>
  </si>
  <si>
    <t>Klub</t>
  </si>
  <si>
    <t>TP</t>
  </si>
  <si>
    <t>punkty przeli-
czeniowe</t>
  </si>
  <si>
    <r>
      <t>3.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WSPÓŁORGANIZATORZY:</t>
    </r>
    <r>
      <rPr>
        <sz val="12"/>
        <rFont val="Times New Roman"/>
        <family val="1"/>
      </rPr>
      <t xml:space="preserve">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</si>
  <si>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Powiatowe Zrzeszenie LZS w Jeleniej Górze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</si>
  <si>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Gminny Ludowy Klub Sportowy „Jeżów Sudecki” w Jeżowie Sudeckim</t>
    </r>
  </si>
  <si>
    <t>Kierownik Zawodów: Adam Rodziewicz (PInO)</t>
  </si>
  <si>
    <t>Sędzia Główny: Marek Wąsowski (PInO)</t>
  </si>
  <si>
    <t>KIEROWNIK ZAWODÓW</t>
  </si>
  <si>
    <t xml:space="preserve">      Adam Rodziewicz</t>
  </si>
  <si>
    <r>
      <t>4.</t>
    </r>
    <r>
      <rPr>
        <b/>
        <sz val="7"/>
        <rFont val="Times New Roman"/>
        <family val="1"/>
      </rPr>
      <t>     </t>
    </r>
    <r>
      <rPr>
        <b/>
        <sz val="12"/>
        <rFont val="Times New Roman"/>
        <family val="1"/>
      </rPr>
      <t xml:space="preserve"> IMPREZA FINANSOWANA ZE ŚRODKÓW:</t>
    </r>
    <r>
      <rPr>
        <sz val="12"/>
        <rFont val="Times New Roman"/>
        <family val="1"/>
      </rPr>
      <t xml:space="preserve">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</si>
  <si>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Gminny Jeżów Sudecki</t>
    </r>
  </si>
  <si>
    <t>6.  KLASYFIKACJE:</t>
  </si>
  <si>
    <t>10.  ZESPÓŁ ORGANIZATORÓW:</t>
  </si>
  <si>
    <t>11. PROTESTY:</t>
  </si>
  <si>
    <t>Sekretariat: Barbara Patlewicz</t>
  </si>
  <si>
    <t xml:space="preserve">                       SĘDZIA GŁÓWNY</t>
  </si>
  <si>
    <t xml:space="preserve">                               Marek Wąsowski</t>
  </si>
  <si>
    <t xml:space="preserve">5. ETAPY: </t>
  </si>
  <si>
    <t>W trakcie zawodów obowiązywała tylko klasyfikacja zespołowa - suma pkt. przeliczeniowych
zdobytych przez zespół w 3 (2) etapach. Dodatkowo z odrębną klasyfikacją przeprowadzono
etap nocny dla uczestników z kategorii TM i TD określony jako kategoria TN.</t>
  </si>
  <si>
    <t>TN</t>
  </si>
  <si>
    <r>
      <t>9.  SĘDZIOWANIE I PUNKTACJA:</t>
    </r>
    <r>
      <rPr>
        <sz val="12"/>
        <rFont val="Times New Roman"/>
        <family val="1"/>
      </rPr>
      <t xml:space="preserve"> zgodnie z Zasadami Punktacji ZG PTTK oraz Regulaminem
Pucharu Dolnego Śląska w MnO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</si>
  <si>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Rada Sołecka w Siedlęcinie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</si>
  <si>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Województwa Dolnośląskiego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</si>
  <si>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Powiatu Jeleniogórskiego</t>
    </r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</si>
  <si>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ORGANIZATOR:</t>
    </r>
    <r>
      <rPr>
        <sz val="12"/>
        <rFont val="Times New Roman"/>
        <family val="1"/>
      </rPr>
      <t xml:space="preserve"> PTTK Oddział "Sudety Zachodnie" w Jeleniej Górze - 
Klub Turystyki Kwalifikowanej „ŁAPIGUZ” Siedlęcin</t>
    </r>
  </si>
  <si>
    <r>
      <t xml:space="preserve">8.  WARUNKI ATMOSFERYCZNE: </t>
    </r>
    <r>
      <rPr>
        <sz val="12"/>
        <rFont val="Times New Roman"/>
        <family val="1"/>
      </rPr>
      <t>zawody odbyły się przy dobrych warunkach
 atmosferycznych.</t>
    </r>
  </si>
  <si>
    <t>Etap I kat. TE "Maszyny proste", autor: Bartłomiej Wąsowski</t>
  </si>
  <si>
    <t>Etap II kat. TE "Poprzez pola i lasy...", autor: Marek Wąsowski</t>
  </si>
  <si>
    <t>Etap I kat. TS "Poprzez pola...", autor: Marek Wąsowski</t>
  </si>
  <si>
    <t>Etap I kat. TJ "Poprzez pola...", autor: Marek Wąsowski</t>
  </si>
  <si>
    <t>Etap II kat. TS "Pod górę", autor: Bartłomiej Wąsowski</t>
  </si>
  <si>
    <t>Etap II kat. TJ "Na dół", autor: Bartłomiej Wąsowski</t>
  </si>
  <si>
    <t>TE</t>
  </si>
  <si>
    <t>Tadeusz Sławiński
Janusz Desput</t>
  </si>
  <si>
    <t>PTSM Lubań
KTK Łapiguz Siedlęcin</t>
  </si>
  <si>
    <t>Zofia Trubisz
Janina Łabuz</t>
  </si>
  <si>
    <t>PTSM Lubań</t>
  </si>
  <si>
    <t>Bartłomiej Mazan
Angelika Solenta</t>
  </si>
  <si>
    <t>Wiking Szczecin
MKKT Bogatynia</t>
  </si>
  <si>
    <t>Barbara Gronwald
Szymon Kujawa</t>
  </si>
  <si>
    <t>Wiking Szczecin</t>
  </si>
  <si>
    <t>Sebastian Mazur
Denis Wąsowski</t>
  </si>
  <si>
    <t>Jakub Aleksiejuk
Patryk Adamczyk</t>
  </si>
  <si>
    <t>Andrzej Dyba
Jakub Duda</t>
  </si>
  <si>
    <t>SKKT Wleń</t>
  </si>
  <si>
    <t>Michał Matejewicz
Aleksandra Macur</t>
  </si>
  <si>
    <t>Adam Kuśnierzewski</t>
  </si>
  <si>
    <t>Roman Trocha
Krzysztof Ligienza</t>
  </si>
  <si>
    <t>Orientop Wrocław</t>
  </si>
  <si>
    <t>Marcin Misiewicz</t>
  </si>
  <si>
    <t>KTK Łapiguz Siedlęcin</t>
  </si>
  <si>
    <t>Adam Pawłowicz
Maciej Pawłowicz</t>
  </si>
  <si>
    <t>Adam Skoczyński</t>
  </si>
  <si>
    <t>PKT Plessino Pszczyna</t>
  </si>
  <si>
    <t>Konrad Mokrzycki
Wiktor Czekański</t>
  </si>
  <si>
    <t>Joanna Andrzejewska
Iga Smoczyńska</t>
  </si>
  <si>
    <t>Bartłomiej Pieniążek
Patryk Bobera</t>
  </si>
  <si>
    <t>Magdalena Kaczmarczyk
Marta Drewniak</t>
  </si>
  <si>
    <t>Wojciech Fica
Szymon Madurski</t>
  </si>
  <si>
    <t>Sandra Velky
Angelika Rajczewska</t>
  </si>
  <si>
    <t>Agnieszka Duszeńko
Marcin Socha</t>
  </si>
  <si>
    <t>Bartosz Bednarek
Amanda Jasińska</t>
  </si>
  <si>
    <t>Gimnazjum Bolków</t>
  </si>
  <si>
    <t>PTTK Strzelin</t>
  </si>
  <si>
    <t>Jacek Wieszaczewski
Jarosław Weksej</t>
  </si>
  <si>
    <t>PTTK Strzelin
Orientop Wrocław</t>
  </si>
  <si>
    <t>Krzysztof Miaśkiewicz
Piotr Pawlukiewicz</t>
  </si>
  <si>
    <t>Krzysztof Tomaszek
Michał Mikulski</t>
  </si>
  <si>
    <t>Triceps Team</t>
  </si>
  <si>
    <t>Krzysztof Mazur
Tadeusz Łozowski</t>
  </si>
  <si>
    <t>Agnieszka Wittig</t>
  </si>
  <si>
    <t>Krzysztof Desput
Dominik Cybulski</t>
  </si>
  <si>
    <t>Jacek Wekłyk
Przemysław Woźniak</t>
  </si>
  <si>
    <t>PTTK Lwówek Śl.</t>
  </si>
  <si>
    <t>PTTK Lwówek Śl.(SKKT Wleń)</t>
  </si>
  <si>
    <t>MKKT Bogatynia (Opolno)</t>
  </si>
  <si>
    <t>Mateusz Jankiewicz
Mateusz Czap
Dawid Czupa</t>
  </si>
  <si>
    <t>Klaudia Topa
Marta Podlaska</t>
  </si>
  <si>
    <t>Maria Piłat
Klaudia Woźniak
Paulina Żelazo</t>
  </si>
  <si>
    <t>Mateusz Marciniak
Adrian Krzyszkowski</t>
  </si>
  <si>
    <t>MKKT Bogatynia (PG1)</t>
  </si>
  <si>
    <t>Katarzyna Doroszczak
Sandra Stahl</t>
  </si>
  <si>
    <t>Klaudia Cisek
Aleksandra Krause</t>
  </si>
  <si>
    <t>Aleksandra Błażejewicz
Magdalena Bremensztul</t>
  </si>
  <si>
    <t>Przemysław Adamus
Jacek Sadowski</t>
  </si>
  <si>
    <t>Michał Chincza
Aleksander Pawłowski</t>
  </si>
  <si>
    <t>MKKT Bogatynia (SP1)</t>
  </si>
  <si>
    <t>Agnieszka Pawicka
Amanda Kleinschmidt</t>
  </si>
  <si>
    <t>Edyta Geres
Sara Zielińska</t>
  </si>
  <si>
    <t>Maciej Małek
Julia Stachyra</t>
  </si>
  <si>
    <t>Marta Walińska
Katarzyna Pawłowicz</t>
  </si>
  <si>
    <t>Angelika Frankowska</t>
  </si>
  <si>
    <t>Mikołaj Dąbrowski
Rafał Kazimierski</t>
  </si>
  <si>
    <t>MKKT Bogatynia (SP3)</t>
  </si>
  <si>
    <t>Natalia Węckowska
Natalia Paszkowska</t>
  </si>
  <si>
    <t>Krystian Porabik
Mateusz Chmura</t>
  </si>
  <si>
    <t>Filip Wojtowicz
Agnieszka Weryszko</t>
  </si>
  <si>
    <t>MKKT Bogatynia (PG2)</t>
  </si>
  <si>
    <t>Katarzyna Walińska
Joanna Szubert</t>
  </si>
  <si>
    <t>MKKT Bogatynia (PG1)
MKKT Bogatynia (PG2)</t>
  </si>
  <si>
    <t>Jakub Skoczyński</t>
  </si>
  <si>
    <t>Arkadiusz Skoczyński</t>
  </si>
  <si>
    <t>Szymon Dubownik
Monika Ludwisiak</t>
  </si>
  <si>
    <t>Kowary</t>
  </si>
  <si>
    <t>Klub Sudecki Karkonosz Jawor</t>
  </si>
  <si>
    <t>Tadeusz Prawelski</t>
  </si>
  <si>
    <t>InO TOP PTSM Zgorzelec</t>
  </si>
  <si>
    <t>nkl</t>
  </si>
  <si>
    <t>Michał Kochanowski
Paweł Puciński</t>
  </si>
  <si>
    <t>Marcin Desput
Dawid Karmelita</t>
  </si>
  <si>
    <t>Dawid Żandarmski
Konrad Rokicki</t>
  </si>
  <si>
    <t>Katarzyna Szymańska
Dominika Klimek</t>
  </si>
  <si>
    <t>SKKT Wawrzyszów (PTTK Strzelin)</t>
  </si>
  <si>
    <t>Przemysław Dyś
Maria Zarębska
Julia Karska</t>
  </si>
  <si>
    <t>Ida Łebek
Joasia Maciejkowicz</t>
  </si>
  <si>
    <t>Oriana Panasewicz
Adrianna Tomaszewicz</t>
  </si>
  <si>
    <t>Paula Lis
Jakub Wolski</t>
  </si>
  <si>
    <t>Dorota Wilk
Nikola Król</t>
  </si>
  <si>
    <t>Teresa Warchoł
Patrycja Jakubowska</t>
  </si>
  <si>
    <t>Karolina Gut
Julia Gąsiorowska</t>
  </si>
  <si>
    <t>Bartek Mieszczanowicz
Patryk Baniak</t>
  </si>
  <si>
    <t>Kaja Kowalska
Anna Wróblewska</t>
  </si>
  <si>
    <t>Julia Zarębska
Monika Hemmerling</t>
  </si>
  <si>
    <t>Eliza Gołębiewska
Laura Mól</t>
  </si>
  <si>
    <t>Julia Łankowska
Helena Kubis</t>
  </si>
  <si>
    <t>Aleksandra Mauersberg
Daria Dwożyniska</t>
  </si>
  <si>
    <t>Dawid Szyndrowski
Kacper Kain</t>
  </si>
  <si>
    <t>Dawid Lejczak
Karol Kozak</t>
  </si>
  <si>
    <t>Emil Tomaszewski
Paweł Ćwikiel</t>
  </si>
  <si>
    <t>Łukasz Szymański
Rafał Szałaj</t>
  </si>
  <si>
    <t>Przemysław Szałaj
Wojciech Jagiełka</t>
  </si>
  <si>
    <t>Martyna Cybulska</t>
  </si>
  <si>
    <t>Bartosz Zawisza</t>
  </si>
  <si>
    <t>Adrianna Klarycz
Ewa Kajlewicz</t>
  </si>
  <si>
    <t>Dominik Magierowski
Damian Chrzanowski</t>
  </si>
  <si>
    <t>Ilona Skiba
Paula Masłowska</t>
  </si>
  <si>
    <t>abs</t>
  </si>
  <si>
    <t>E1 - 00:59:35
E2 - 00:56:50</t>
  </si>
  <si>
    <t>E1 - 00:52:10
E2 - 00:51:23</t>
  </si>
  <si>
    <t>E1 - 00:48:12
E2 - 00:54:02</t>
  </si>
  <si>
    <t>E1 - 00:52:39
E2 - 00:63:30</t>
  </si>
  <si>
    <t>Czas przebycia tras</t>
  </si>
  <si>
    <t>PTTK Lwówek Śl. (SKKT Wleń)</t>
  </si>
  <si>
    <t>PTTK Lwówek Śl. SKKT Wleń</t>
  </si>
  <si>
    <t>Marcin Szczerbaty
Małgorzata Wojciechowska</t>
  </si>
  <si>
    <t>Paweł Idzik
Żaneta Idzik
Zuzanna Huryń
Kacper Czaja
Wiktoria Śpiewak</t>
  </si>
  <si>
    <t>PK</t>
  </si>
  <si>
    <t>Wiktor Czekański</t>
  </si>
  <si>
    <t>Mirosław Kobiałka</t>
  </si>
  <si>
    <t>Krzysztof Marecki</t>
  </si>
  <si>
    <t>Tomasz Karpiszyn</t>
  </si>
  <si>
    <t>Etap III kat. TE "Prostokątny wąż", autor" Damian Krajniak</t>
  </si>
  <si>
    <t>Etap III kat. TS "Układanka", autor: Damian Krajniak</t>
  </si>
  <si>
    <t>Etap III kat. TJ "Układanka", autor: Damian Krajniak</t>
  </si>
  <si>
    <t>Etap I kat. TN (nocny) "Dziurawy tunel", autor: Damian Krajniak</t>
  </si>
  <si>
    <t>Bogusława Pietroń
Maciej Pietroń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</si>
  <si>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 xml:space="preserve">TERMIN  I  MIEJSCE: </t>
    </r>
    <r>
      <rPr>
        <sz val="12"/>
        <rFont val="Times New Roman"/>
        <family val="1"/>
      </rPr>
      <t>19 - 20 marzec 2011 r. w Siedlęcinie</t>
    </r>
  </si>
  <si>
    <t>Etap I kat. TM "Złap się kreski", autor: Radosław Onyszkiewicz</t>
  </si>
  <si>
    <t>Etap I kat. TD "Drogowy łańcuszek", a utor: Maciej Konieczko</t>
  </si>
  <si>
    <t>Etap II kat. TM "Podzielony korytarz", autor: Maciej Konieczko</t>
  </si>
  <si>
    <t>Etap II kat. TD "Pomocna linia", autor: Radosław Onyszkiewicz</t>
  </si>
  <si>
    <t>kat. TP "Nauka w las nie idzie", autor: Maciej Konieczko</t>
  </si>
  <si>
    <t>Budowa tras: Marek Wąsowski (PInO), Maciej Konieczko (PInO), Bartłomiej Wąsowski (PInO), Radosław Onyszkiewicz (PInO), Damian Krajniak (PInO)</t>
  </si>
  <si>
    <t>Sędziowanie: Barbara Patlewicz, Wojciech Król.</t>
  </si>
  <si>
    <t>Na imprezie nie wybrano komisji odwoławczej. W trakcie zawodów wpłyną protest Romana Trochy, który po lustracji terenu został uznany.</t>
  </si>
  <si>
    <t>Weronika Szałas</t>
  </si>
  <si>
    <t>Mateusz Lewandowski</t>
  </si>
  <si>
    <t>Sebastian Rutkowski</t>
  </si>
  <si>
    <t>Sandra Mandziejewicz</t>
  </si>
  <si>
    <t>Marcela Jasińska</t>
  </si>
  <si>
    <t>Tomasz Słusiołek</t>
  </si>
  <si>
    <t>InO TOP Zgorzelec (Sulików)</t>
  </si>
  <si>
    <t>SKKT SP2 Lwówek Śląski</t>
  </si>
  <si>
    <t>Mariusz Groński</t>
  </si>
  <si>
    <t>Szałas Weronika
Mariusz Groński</t>
  </si>
  <si>
    <t>Mateusz Lewandowski 
Sebastian Rutkowski
Tomasz Słusiałek</t>
  </si>
  <si>
    <r>
      <t xml:space="preserve">7.  UCZESTNICTWO: </t>
    </r>
    <r>
      <rPr>
        <sz val="12"/>
        <rFont val="Times New Roman"/>
        <family val="1"/>
      </rPr>
      <t>do zawodów zgłosiło udział 212 uczestników. Wystartowało: 
 16 zawodników w kategorii TE, 17 zawodników w kat. TS, 5 zawodników w kat. TJ, 60 zawodników w kat. TM, 
63 w kat. TD, 7 w kat. TP oraz 28 w kat. TN. Razem wystartowało 196 zawodników.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</si>
</sst>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-F400]h:mm:ss\ AM/PM"/>
    <numFmt numFmtId="169" formatCode="0.000"/>
    <numFmt numFmtId="170" formatCode="0.0000"/>
  </numFmts>
  <fonts count="3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sz val="9"/>
      <name val="Arial CE"/>
      <family val="2"/>
    </font>
    <font>
      <u val="single"/>
      <sz val="8.8"/>
      <color indexed="12"/>
      <name val="Arial CE"/>
      <family val="0"/>
    </font>
    <font>
      <u val="single"/>
      <sz val="8.8"/>
      <color indexed="36"/>
      <name val="Arial CE"/>
      <family val="0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5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b/>
      <sz val="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16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15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2" fontId="1" fillId="18" borderId="10" xfId="0" applyNumberFormat="1" applyFont="1" applyFill="1" applyBorder="1" applyAlignment="1">
      <alignment horizontal="centerContinuous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horizontal="center" vertical="center" textRotation="90" wrapText="1"/>
    </xf>
    <xf numFmtId="2" fontId="4" fillId="15" borderId="10" xfId="0" applyNumberFormat="1" applyFont="1" applyFill="1" applyBorder="1" applyAlignment="1">
      <alignment horizontal="center" vertical="center" textRotation="90" wrapText="1"/>
    </xf>
    <xf numFmtId="49" fontId="4" fillId="15" borderId="0" xfId="0" applyNumberFormat="1" applyFont="1" applyFill="1" applyBorder="1" applyAlignment="1">
      <alignment horizontal="center" vertical="center" wrapText="1"/>
    </xf>
    <xf numFmtId="2" fontId="1" fillId="15" borderId="10" xfId="0" applyNumberFormat="1" applyFont="1" applyFill="1" applyBorder="1" applyAlignment="1">
      <alignment horizontal="centerContinuous" vertical="center" wrapText="1"/>
    </xf>
    <xf numFmtId="1" fontId="1" fillId="15" borderId="0" xfId="0" applyNumberFormat="1" applyFont="1" applyFill="1" applyBorder="1" applyAlignment="1">
      <alignment horizontal="center" vertical="center" wrapText="1"/>
    </xf>
    <xf numFmtId="0" fontId="0" fillId="15" borderId="0" xfId="0" applyFill="1" applyAlignment="1">
      <alignment/>
    </xf>
    <xf numFmtId="1" fontId="0" fillId="15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Continuous" vertical="center" wrapText="1"/>
    </xf>
    <xf numFmtId="2" fontId="1" fillId="0" borderId="10" xfId="0" applyNumberFormat="1" applyFont="1" applyFill="1" applyBorder="1" applyAlignment="1">
      <alignment horizontal="centerContinuous" vertical="center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2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2" fontId="1" fillId="18" borderId="12" xfId="0" applyNumberFormat="1" applyFont="1" applyFill="1" applyBorder="1" applyAlignment="1">
      <alignment horizontal="centerContinuous" vertical="center" wrapText="1"/>
    </xf>
    <xf numFmtId="2" fontId="1" fillId="18" borderId="13" xfId="0" applyNumberFormat="1" applyFont="1" applyFill="1" applyBorder="1" applyAlignment="1">
      <alignment horizontal="centerContinuous" vertical="center" wrapText="1"/>
    </xf>
    <xf numFmtId="49" fontId="4" fillId="18" borderId="14" xfId="0" applyNumberFormat="1" applyFont="1" applyFill="1" applyBorder="1" applyAlignment="1">
      <alignment horizontal="center" vertical="center" textRotation="90" wrapText="1"/>
    </xf>
    <xf numFmtId="2" fontId="4" fillId="18" borderId="14" xfId="0" applyNumberFormat="1" applyFont="1" applyFill="1" applyBorder="1" applyAlignment="1">
      <alignment horizontal="center" vertical="center" textRotation="90" wrapText="1"/>
    </xf>
    <xf numFmtId="49" fontId="4" fillId="18" borderId="15" xfId="0" applyNumberFormat="1" applyFont="1" applyFill="1" applyBorder="1" applyAlignment="1">
      <alignment horizontal="center" vertical="center" textRotation="90" wrapText="1"/>
    </xf>
    <xf numFmtId="49" fontId="4" fillId="18" borderId="10" xfId="0" applyNumberFormat="1" applyFont="1" applyFill="1" applyBorder="1" applyAlignment="1">
      <alignment horizontal="center" vertical="center" textRotation="90" wrapText="1"/>
    </xf>
    <xf numFmtId="2" fontId="4" fillId="18" borderId="10" xfId="0" applyNumberFormat="1" applyFont="1" applyFill="1" applyBorder="1" applyAlignment="1">
      <alignment horizontal="center" vertical="center" textRotation="90" wrapText="1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4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20" borderId="10" xfId="0" applyFill="1" applyBorder="1" applyAlignment="1">
      <alignment/>
    </xf>
    <xf numFmtId="0" fontId="0" fillId="21" borderId="10" xfId="0" applyFill="1" applyBorder="1" applyAlignment="1">
      <alignment/>
    </xf>
    <xf numFmtId="0" fontId="0" fillId="8" borderId="10" xfId="0" applyFill="1" applyBorder="1" applyAlignment="1">
      <alignment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2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14" borderId="10" xfId="0" applyFill="1" applyBorder="1" applyAlignment="1">
      <alignment/>
    </xf>
    <xf numFmtId="2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1" fontId="0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2" fontId="1" fillId="15" borderId="11" xfId="0" applyNumberFormat="1" applyFont="1" applyFill="1" applyBorder="1" applyAlignment="1">
      <alignment horizontal="centerContinuous" vertical="center" wrapText="1"/>
    </xf>
    <xf numFmtId="49" fontId="4" fillId="15" borderId="11" xfId="0" applyNumberFormat="1" applyFont="1" applyFill="1" applyBorder="1" applyAlignment="1">
      <alignment horizontal="center" vertical="center" textRotation="90" wrapText="1"/>
    </xf>
    <xf numFmtId="1" fontId="0" fillId="0" borderId="11" xfId="0" applyNumberFormat="1" applyFont="1" applyBorder="1" applyAlignment="1" applyProtection="1">
      <alignment horizontal="center" vertical="center" wrapText="1"/>
      <protection locked="0"/>
    </xf>
    <xf numFmtId="2" fontId="1" fillId="18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22" borderId="10" xfId="0" applyFill="1" applyBorder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49" fontId="4" fillId="18" borderId="16" xfId="0" applyNumberFormat="1" applyFont="1" applyFill="1" applyBorder="1" applyAlignment="1">
      <alignment horizontal="center" vertical="center" textRotation="90" wrapText="1"/>
    </xf>
    <xf numFmtId="2" fontId="4" fillId="18" borderId="16" xfId="0" applyNumberFormat="1" applyFont="1" applyFill="1" applyBorder="1" applyAlignment="1">
      <alignment horizontal="center" vertical="center" textRotation="90" wrapText="1"/>
    </xf>
    <xf numFmtId="49" fontId="4" fillId="18" borderId="17" xfId="0" applyNumberFormat="1" applyFont="1" applyFill="1" applyBorder="1" applyAlignment="1">
      <alignment horizontal="center" vertical="center" textRotation="90"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/>
    </xf>
    <xf numFmtId="1" fontId="0" fillId="0" borderId="10" xfId="0" applyNumberFormat="1" applyFont="1" applyBorder="1" applyAlignment="1" applyProtection="1">
      <alignment horizontal="right" vertical="center"/>
      <protection locked="0"/>
    </xf>
    <xf numFmtId="1" fontId="0" fillId="0" borderId="10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18" borderId="10" xfId="0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wrapText="1"/>
    </xf>
    <xf numFmtId="49" fontId="4" fillId="18" borderId="18" xfId="0" applyNumberFormat="1" applyFont="1" applyFill="1" applyBorder="1" applyAlignment="1">
      <alignment horizontal="center" vertical="center" textRotation="90" wrapText="1"/>
    </xf>
    <xf numFmtId="0" fontId="0" fillId="18" borderId="19" xfId="0" applyFont="1" applyFill="1" applyBorder="1" applyAlignment="1">
      <alignment horizontal="center" vertical="center" wrapText="1"/>
    </xf>
    <xf numFmtId="49" fontId="4" fillId="18" borderId="20" xfId="0" applyNumberFormat="1" applyFont="1" applyFill="1" applyBorder="1" applyAlignment="1">
      <alignment horizontal="center" vertical="center" wrapText="1"/>
    </xf>
    <xf numFmtId="0" fontId="0" fillId="18" borderId="21" xfId="0" applyFont="1" applyFill="1" applyBorder="1" applyAlignment="1">
      <alignment horizontal="center" vertical="center" wrapText="1"/>
    </xf>
    <xf numFmtId="0" fontId="0" fillId="18" borderId="22" xfId="0" applyFont="1" applyFill="1" applyBorder="1" applyAlignment="1">
      <alignment horizontal="center" vertical="center" wrapText="1"/>
    </xf>
    <xf numFmtId="0" fontId="0" fillId="18" borderId="23" xfId="0" applyFont="1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center" vertical="center" textRotation="90" wrapText="1"/>
    </xf>
    <xf numFmtId="0" fontId="0" fillId="18" borderId="10" xfId="0" applyFill="1" applyBorder="1" applyAlignment="1">
      <alignment horizontal="left" vertical="center" wrapText="1"/>
    </xf>
    <xf numFmtId="0" fontId="1" fillId="18" borderId="16" xfId="0" applyFont="1" applyFill="1" applyBorder="1" applyAlignment="1">
      <alignment horizontal="center" wrapText="1"/>
    </xf>
    <xf numFmtId="0" fontId="1" fillId="18" borderId="24" xfId="0" applyFont="1" applyFill="1" applyBorder="1" applyAlignment="1">
      <alignment horizontal="center" wrapText="1"/>
    </xf>
    <xf numFmtId="2" fontId="1" fillId="18" borderId="25" xfId="0" applyNumberFormat="1" applyFont="1" applyFill="1" applyBorder="1" applyAlignment="1">
      <alignment horizontal="center" vertical="center" wrapText="1"/>
    </xf>
    <xf numFmtId="2" fontId="1" fillId="18" borderId="26" xfId="0" applyNumberFormat="1" applyFont="1" applyFill="1" applyBorder="1" applyAlignment="1">
      <alignment horizontal="center" vertical="center" wrapText="1"/>
    </xf>
    <xf numFmtId="2" fontId="1" fillId="18" borderId="11" xfId="0" applyNumberFormat="1" applyFont="1" applyFill="1" applyBorder="1" applyAlignment="1">
      <alignment horizontal="center" vertical="center" wrapText="1"/>
    </xf>
    <xf numFmtId="49" fontId="4" fillId="18" borderId="16" xfId="0" applyNumberFormat="1" applyFont="1" applyFill="1" applyBorder="1" applyAlignment="1">
      <alignment horizontal="center" vertical="center" wrapText="1"/>
    </xf>
    <xf numFmtId="0" fontId="0" fillId="18" borderId="24" xfId="0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19" borderId="27" xfId="0" applyFill="1" applyBorder="1" applyAlignment="1">
      <alignment horizontal="center"/>
    </xf>
    <xf numFmtId="0" fontId="0" fillId="19" borderId="28" xfId="0" applyFill="1" applyBorder="1" applyAlignment="1">
      <alignment horizontal="center"/>
    </xf>
    <xf numFmtId="0" fontId="0" fillId="20" borderId="27" xfId="0" applyFill="1" applyBorder="1" applyAlignment="1">
      <alignment horizontal="center"/>
    </xf>
    <xf numFmtId="0" fontId="0" fillId="20" borderId="28" xfId="0" applyFill="1" applyBorder="1" applyAlignment="1">
      <alignment/>
    </xf>
    <xf numFmtId="0" fontId="0" fillId="21" borderId="27" xfId="0" applyFill="1" applyBorder="1" applyAlignment="1">
      <alignment horizontal="center"/>
    </xf>
    <xf numFmtId="0" fontId="0" fillId="21" borderId="28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6">
      <selection activeCell="A35" sqref="A35"/>
    </sheetView>
  </sheetViews>
  <sheetFormatPr defaultColWidth="9.00390625" defaultRowHeight="12.75"/>
  <cols>
    <col min="9" max="9" width="14.875" style="0" customWidth="1"/>
  </cols>
  <sheetData>
    <row r="1" ht="15.75">
      <c r="A1" s="69" t="s">
        <v>179</v>
      </c>
    </row>
    <row r="2" ht="1.5" customHeight="1">
      <c r="A2" s="72"/>
    </row>
    <row r="3" spans="1:9" ht="31.5" customHeight="1">
      <c r="A3" s="120" t="s">
        <v>47</v>
      </c>
      <c r="B3" s="121"/>
      <c r="C3" s="121"/>
      <c r="D3" s="121"/>
      <c r="E3" s="121"/>
      <c r="F3" s="121"/>
      <c r="G3" s="121"/>
      <c r="H3" s="121"/>
      <c r="I3" s="121"/>
    </row>
    <row r="4" ht="2.25" customHeight="1">
      <c r="A4" s="72"/>
    </row>
    <row r="5" ht="15.75">
      <c r="A5" s="69" t="s">
        <v>25</v>
      </c>
    </row>
    <row r="6" ht="15.75">
      <c r="A6" s="73" t="s">
        <v>26</v>
      </c>
    </row>
    <row r="7" ht="15.75">
      <c r="A7" s="73" t="s">
        <v>27</v>
      </c>
    </row>
    <row r="8" ht="15.75">
      <c r="A8" s="73" t="s">
        <v>44</v>
      </c>
    </row>
    <row r="9" ht="15.75">
      <c r="A9" s="69" t="s">
        <v>32</v>
      </c>
    </row>
    <row r="10" ht="15.75">
      <c r="A10" s="73" t="s">
        <v>45</v>
      </c>
    </row>
    <row r="11" ht="15.75">
      <c r="A11" s="73" t="s">
        <v>46</v>
      </c>
    </row>
    <row r="12" ht="15.75">
      <c r="A12" s="73" t="s">
        <v>33</v>
      </c>
    </row>
    <row r="13" ht="2.25" customHeight="1">
      <c r="A13" s="63"/>
    </row>
    <row r="14" spans="1:9" ht="15.75">
      <c r="A14" s="69" t="s">
        <v>40</v>
      </c>
      <c r="B14" s="67"/>
      <c r="C14" s="67"/>
      <c r="D14" s="67"/>
      <c r="E14" s="67"/>
      <c r="F14" s="67"/>
      <c r="G14" s="67"/>
      <c r="H14" s="67"/>
      <c r="I14" s="67"/>
    </row>
    <row r="15" spans="1:9" ht="15.75">
      <c r="A15" s="98" t="s">
        <v>49</v>
      </c>
      <c r="B15" s="67"/>
      <c r="C15" s="67"/>
      <c r="D15" s="67"/>
      <c r="E15" s="67"/>
      <c r="F15" s="67"/>
      <c r="G15" s="67"/>
      <c r="H15" s="67"/>
      <c r="I15" s="67"/>
    </row>
    <row r="16" spans="1:9" ht="15.75">
      <c r="A16" s="118" t="s">
        <v>51</v>
      </c>
      <c r="B16" s="119"/>
      <c r="C16" s="119"/>
      <c r="D16" s="119"/>
      <c r="E16" s="119"/>
      <c r="F16" s="119"/>
      <c r="G16" s="119"/>
      <c r="H16" s="119"/>
      <c r="I16" s="119"/>
    </row>
    <row r="17" spans="1:9" ht="15.75">
      <c r="A17" s="70" t="s">
        <v>52</v>
      </c>
      <c r="B17" s="71"/>
      <c r="C17" s="71"/>
      <c r="D17" s="71"/>
      <c r="E17" s="71"/>
      <c r="F17" s="71"/>
      <c r="G17" s="71"/>
      <c r="H17" s="71"/>
      <c r="I17" s="71"/>
    </row>
    <row r="18" spans="1:9" ht="15.75">
      <c r="A18" s="118" t="s">
        <v>180</v>
      </c>
      <c r="B18" s="119"/>
      <c r="C18" s="119"/>
      <c r="D18" s="119"/>
      <c r="E18" s="119"/>
      <c r="F18" s="119"/>
      <c r="G18" s="119"/>
      <c r="H18" s="119"/>
      <c r="I18" s="119"/>
    </row>
    <row r="19" spans="1:9" ht="15.75">
      <c r="A19" s="70" t="s">
        <v>181</v>
      </c>
      <c r="B19" s="71"/>
      <c r="C19" s="71"/>
      <c r="D19" s="71"/>
      <c r="E19" s="71"/>
      <c r="F19" s="71"/>
      <c r="G19" s="71"/>
      <c r="H19" s="71"/>
      <c r="I19" s="71"/>
    </row>
    <row r="20" spans="1:9" ht="15.75">
      <c r="A20" s="98" t="s">
        <v>50</v>
      </c>
      <c r="B20" s="71"/>
      <c r="C20" s="71"/>
      <c r="D20" s="71"/>
      <c r="E20" s="71"/>
      <c r="F20" s="71"/>
      <c r="G20" s="71"/>
      <c r="H20" s="71"/>
      <c r="I20" s="71"/>
    </row>
    <row r="21" spans="1:9" ht="15.75">
      <c r="A21" s="70" t="s">
        <v>53</v>
      </c>
      <c r="B21" s="71"/>
      <c r="C21" s="71"/>
      <c r="D21" s="71"/>
      <c r="E21" s="71"/>
      <c r="F21" s="71"/>
      <c r="G21" s="71"/>
      <c r="H21" s="71"/>
      <c r="I21" s="71"/>
    </row>
    <row r="22" spans="1:9" ht="15.75">
      <c r="A22" s="118" t="s">
        <v>54</v>
      </c>
      <c r="B22" s="119"/>
      <c r="C22" s="119"/>
      <c r="D22" s="119"/>
      <c r="E22" s="119"/>
      <c r="F22" s="119"/>
      <c r="G22" s="119"/>
      <c r="H22" s="119"/>
      <c r="I22" s="119"/>
    </row>
    <row r="23" spans="1:9" ht="15.75">
      <c r="A23" s="118" t="s">
        <v>182</v>
      </c>
      <c r="B23" s="119"/>
      <c r="C23" s="119"/>
      <c r="D23" s="119"/>
      <c r="E23" s="119"/>
      <c r="F23" s="119"/>
      <c r="G23" s="119"/>
      <c r="H23" s="119"/>
      <c r="I23" s="119"/>
    </row>
    <row r="24" spans="1:9" ht="15.75">
      <c r="A24" s="118" t="s">
        <v>183</v>
      </c>
      <c r="B24" s="119"/>
      <c r="C24" s="119"/>
      <c r="D24" s="119"/>
      <c r="E24" s="119"/>
      <c r="F24" s="119"/>
      <c r="G24" s="119"/>
      <c r="H24" s="119"/>
      <c r="I24" s="119"/>
    </row>
    <row r="25" spans="1:9" ht="15.75">
      <c r="A25" s="118" t="s">
        <v>184</v>
      </c>
      <c r="B25" s="119"/>
      <c r="C25" s="119"/>
      <c r="D25" s="119"/>
      <c r="E25" s="119"/>
      <c r="F25" s="119"/>
      <c r="G25" s="119"/>
      <c r="H25" s="119"/>
      <c r="I25" s="119"/>
    </row>
    <row r="26" spans="1:9" ht="15.75">
      <c r="A26" s="118" t="s">
        <v>177</v>
      </c>
      <c r="B26" s="119"/>
      <c r="C26" s="119"/>
      <c r="D26" s="119"/>
      <c r="E26" s="119"/>
      <c r="F26" s="119"/>
      <c r="G26" s="119"/>
      <c r="H26" s="119"/>
      <c r="I26" s="119"/>
    </row>
    <row r="27" spans="1:9" ht="15.75">
      <c r="A27" s="68" t="s">
        <v>174</v>
      </c>
      <c r="B27" s="71"/>
      <c r="C27" s="71"/>
      <c r="D27" s="71"/>
      <c r="E27" s="71"/>
      <c r="F27" s="71"/>
      <c r="G27" s="71"/>
      <c r="H27" s="71"/>
      <c r="I27" s="71"/>
    </row>
    <row r="28" spans="1:9" ht="15.75">
      <c r="A28" s="68" t="s">
        <v>175</v>
      </c>
      <c r="B28" s="71"/>
      <c r="C28" s="71"/>
      <c r="D28" s="71"/>
      <c r="E28" s="71"/>
      <c r="F28" s="71"/>
      <c r="G28" s="71"/>
      <c r="H28" s="71"/>
      <c r="I28" s="71"/>
    </row>
    <row r="29" spans="1:9" ht="15.75">
      <c r="A29" s="68" t="s">
        <v>176</v>
      </c>
      <c r="B29" s="67"/>
      <c r="C29" s="67"/>
      <c r="D29" s="67"/>
      <c r="E29" s="67"/>
      <c r="F29" s="67"/>
      <c r="G29" s="67"/>
      <c r="H29" s="67"/>
      <c r="I29" s="67"/>
    </row>
    <row r="30" ht="3" customHeight="1">
      <c r="A30" s="65"/>
    </row>
    <row r="31" ht="15.75">
      <c r="A31" s="61" t="s">
        <v>34</v>
      </c>
    </row>
    <row r="32" spans="1:15" ht="48.75" customHeight="1">
      <c r="A32" s="122" t="s">
        <v>41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</row>
    <row r="33" ht="2.25" customHeight="1">
      <c r="A33" s="63"/>
    </row>
    <row r="34" spans="1:15" ht="48" customHeight="1">
      <c r="A34" s="120" t="s">
        <v>199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</row>
    <row r="35" ht="3" customHeight="1">
      <c r="A35" s="62"/>
    </row>
    <row r="36" spans="1:15" ht="30" customHeight="1">
      <c r="A36" s="120" t="s">
        <v>48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</row>
    <row r="37" ht="2.25" customHeight="1">
      <c r="A37" s="62"/>
    </row>
    <row r="38" spans="1:9" ht="30" customHeight="1">
      <c r="A38" s="120" t="s">
        <v>43</v>
      </c>
      <c r="B38" s="121"/>
      <c r="C38" s="121"/>
      <c r="D38" s="121"/>
      <c r="E38" s="121"/>
      <c r="F38" s="121"/>
      <c r="G38" s="121"/>
      <c r="H38" s="121"/>
      <c r="I38" s="121"/>
    </row>
    <row r="39" ht="1.5" customHeight="1">
      <c r="A39" s="66"/>
    </row>
    <row r="40" ht="15.75">
      <c r="A40" s="61" t="s">
        <v>35</v>
      </c>
    </row>
    <row r="41" ht="15.75">
      <c r="A41" s="65" t="s">
        <v>28</v>
      </c>
    </row>
    <row r="42" ht="15.75">
      <c r="A42" s="65" t="s">
        <v>29</v>
      </c>
    </row>
    <row r="43" spans="1:9" ht="31.5" customHeight="1">
      <c r="A43" s="122" t="s">
        <v>185</v>
      </c>
      <c r="B43" s="121"/>
      <c r="C43" s="121"/>
      <c r="D43" s="121"/>
      <c r="E43" s="121"/>
      <c r="F43" s="121"/>
      <c r="G43" s="121"/>
      <c r="H43" s="121"/>
      <c r="I43" s="121"/>
    </row>
    <row r="44" ht="15.75">
      <c r="A44" s="68" t="s">
        <v>37</v>
      </c>
    </row>
    <row r="45" ht="15.75">
      <c r="A45" s="68" t="s">
        <v>186</v>
      </c>
    </row>
    <row r="46" spans="1:9" ht="16.5" customHeight="1">
      <c r="A46" s="122"/>
      <c r="B46" s="121"/>
      <c r="C46" s="121"/>
      <c r="D46" s="121"/>
      <c r="E46" s="121"/>
      <c r="F46" s="121"/>
      <c r="G46" s="121"/>
      <c r="H46" s="121"/>
      <c r="I46" s="121"/>
    </row>
    <row r="47" ht="2.25" customHeight="1">
      <c r="A47" s="63"/>
    </row>
    <row r="48" ht="15.75">
      <c r="A48" s="69" t="s">
        <v>36</v>
      </c>
    </row>
    <row r="49" spans="1:9" ht="30" customHeight="1">
      <c r="A49" s="113" t="s">
        <v>187</v>
      </c>
      <c r="B49" s="74"/>
      <c r="C49" s="74"/>
      <c r="D49" s="74"/>
      <c r="E49" s="74"/>
      <c r="F49" s="74"/>
      <c r="G49" s="74"/>
      <c r="H49" s="74"/>
      <c r="I49" s="74"/>
    </row>
    <row r="50" ht="45.75" customHeight="1">
      <c r="A50" s="64"/>
    </row>
    <row r="51" spans="1:6" ht="15.75">
      <c r="A51" s="64" t="s">
        <v>30</v>
      </c>
      <c r="F51" s="64" t="s">
        <v>38</v>
      </c>
    </row>
    <row r="52" spans="1:14" ht="15.75">
      <c r="A52" s="64" t="s">
        <v>31</v>
      </c>
      <c r="F52" s="118" t="s">
        <v>39</v>
      </c>
      <c r="G52" s="121"/>
      <c r="H52" s="121"/>
      <c r="I52" s="121"/>
      <c r="J52" s="121"/>
      <c r="K52" s="121"/>
      <c r="L52" s="121"/>
      <c r="M52" s="121"/>
      <c r="N52" s="121"/>
    </row>
  </sheetData>
  <sheetProtection/>
  <mergeCells count="15">
    <mergeCell ref="A3:I3"/>
    <mergeCell ref="A22:I22"/>
    <mergeCell ref="A16:I16"/>
    <mergeCell ref="F52:N52"/>
    <mergeCell ref="A43:I43"/>
    <mergeCell ref="A32:O32"/>
    <mergeCell ref="A34:O34"/>
    <mergeCell ref="A38:I38"/>
    <mergeCell ref="A46:I46"/>
    <mergeCell ref="A36:O36"/>
    <mergeCell ref="A18:I18"/>
    <mergeCell ref="A23:I23"/>
    <mergeCell ref="A24:I24"/>
    <mergeCell ref="A26:I26"/>
    <mergeCell ref="A25:I25"/>
  </mergeCells>
  <printOptions/>
  <pageMargins left="0.7480314960629921" right="0.7480314960629921" top="0.5118110236220472" bottom="0.6299212598425197" header="0.31496062992125984" footer="0.5118110236220472"/>
  <pageSetup horizontalDpi="300" verticalDpi="300" orientation="portrait" paperSize="9" scale="90" r:id="rId1"/>
  <headerFooter alignWithMargins="0">
    <oddHeader>&amp;CPROTOKÓŁ  KOŃCOWY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tabSelected="1" view="pageLayout" zoomScaleNormal="88" zoomScaleSheetLayoutView="75" workbookViewId="0" topLeftCell="A1">
      <selection activeCell="C13" sqref="C13"/>
    </sheetView>
  </sheetViews>
  <sheetFormatPr defaultColWidth="9.00390625" defaultRowHeight="12.75"/>
  <cols>
    <col min="1" max="1" width="4.25390625" style="51" customWidth="1"/>
    <col min="2" max="2" width="19.875" style="52" customWidth="1"/>
    <col min="3" max="3" width="22.125" style="53" customWidth="1"/>
    <col min="4" max="4" width="7.625" style="49" bestFit="1" customWidth="1"/>
    <col min="5" max="5" width="8.375" style="50" customWidth="1"/>
    <col min="6" max="6" width="3.625" style="51" customWidth="1"/>
    <col min="7" max="7" width="6.625" style="49" bestFit="1" customWidth="1"/>
    <col min="8" max="8" width="8.25390625" style="50" customWidth="1"/>
    <col min="9" max="9" width="3.375" style="51" customWidth="1"/>
    <col min="10" max="10" width="8.625" style="50" customWidth="1"/>
    <col min="11" max="11" width="3.625" style="51" customWidth="1"/>
    <col min="12" max="12" width="7.375" style="49" bestFit="1" customWidth="1"/>
    <col min="13" max="13" width="8.125" style="50" customWidth="1"/>
    <col min="14" max="14" width="3.625" style="51" customWidth="1"/>
    <col min="15" max="15" width="8.875" style="50" customWidth="1"/>
    <col min="16" max="16" width="3.625" style="51" customWidth="1"/>
    <col min="17" max="17" width="5.75390625" style="49" hidden="1" customWidth="1"/>
    <col min="18" max="18" width="8.125" style="50" hidden="1" customWidth="1"/>
    <col min="19" max="19" width="3.25390625" style="51" hidden="1" customWidth="1"/>
    <col min="20" max="20" width="8.125" style="50" hidden="1" customWidth="1"/>
    <col min="21" max="21" width="9.125" style="51" hidden="1" customWidth="1"/>
    <col min="22" max="16384" width="9.125" style="19" customWidth="1"/>
  </cols>
  <sheetData>
    <row r="1" spans="1:21" s="2" customFormat="1" ht="12.75">
      <c r="A1" s="123" t="s">
        <v>0</v>
      </c>
      <c r="B1" s="125" t="s">
        <v>19</v>
      </c>
      <c r="C1" s="125" t="s">
        <v>22</v>
      </c>
      <c r="D1" s="93" t="s">
        <v>9</v>
      </c>
      <c r="E1" s="32"/>
      <c r="F1" s="32"/>
      <c r="G1" s="32" t="s">
        <v>10</v>
      </c>
      <c r="H1" s="32"/>
      <c r="I1" s="32"/>
      <c r="J1" s="32" t="s">
        <v>14</v>
      </c>
      <c r="K1" s="32"/>
      <c r="L1" s="32" t="s">
        <v>12</v>
      </c>
      <c r="M1" s="32"/>
      <c r="N1" s="32"/>
      <c r="O1" s="32" t="s">
        <v>15</v>
      </c>
      <c r="P1" s="33"/>
      <c r="Q1" s="27" t="s">
        <v>11</v>
      </c>
      <c r="R1" s="28"/>
      <c r="S1" s="28"/>
      <c r="T1" s="28" t="s">
        <v>16</v>
      </c>
      <c r="U1" s="28"/>
    </row>
    <row r="2" spans="1:21" s="1" customFormat="1" ht="52.5" thickBot="1">
      <c r="A2" s="124"/>
      <c r="B2" s="126"/>
      <c r="C2" s="126"/>
      <c r="D2" s="34" t="s">
        <v>17</v>
      </c>
      <c r="E2" s="35" t="s">
        <v>18</v>
      </c>
      <c r="F2" s="34" t="s">
        <v>13</v>
      </c>
      <c r="G2" s="34" t="s">
        <v>17</v>
      </c>
      <c r="H2" s="35" t="s">
        <v>18</v>
      </c>
      <c r="I2" s="34" t="s">
        <v>13</v>
      </c>
      <c r="J2" s="35" t="s">
        <v>18</v>
      </c>
      <c r="K2" s="34" t="s">
        <v>13</v>
      </c>
      <c r="L2" s="34" t="s">
        <v>17</v>
      </c>
      <c r="M2" s="35" t="s">
        <v>18</v>
      </c>
      <c r="N2" s="34" t="s">
        <v>13</v>
      </c>
      <c r="O2" s="35" t="s">
        <v>18</v>
      </c>
      <c r="P2" s="36" t="s">
        <v>13</v>
      </c>
      <c r="Q2" s="29" t="s">
        <v>17</v>
      </c>
      <c r="R2" s="30" t="s">
        <v>18</v>
      </c>
      <c r="S2" s="31" t="s">
        <v>13</v>
      </c>
      <c r="T2" s="30" t="s">
        <v>18</v>
      </c>
      <c r="U2" s="31" t="s">
        <v>13</v>
      </c>
    </row>
    <row r="3" spans="1:21" ht="25.5" customHeight="1">
      <c r="A3" s="100">
        <f aca="true" t="shared" si="0" ref="A3:A11">IF(P3&lt;&gt;"",P3,K3)</f>
        <v>1</v>
      </c>
      <c r="B3" s="81" t="s">
        <v>70</v>
      </c>
      <c r="C3" s="81" t="s">
        <v>88</v>
      </c>
      <c r="D3" s="16">
        <v>81</v>
      </c>
      <c r="E3" s="17">
        <f aca="true" t="shared" si="1" ref="E3:E11">IF(D3&lt;&gt;"",IF(ISNUMBER(D3),MAX(1000/TEE1*(TEE1-D3+MIN(D$1:D$65536)),0),0),"")</f>
        <v>967.5213675213674</v>
      </c>
      <c r="F3" s="18">
        <f aca="true" t="shared" si="2" ref="F3:F11">IF(E3&lt;&gt;"",RANK(E3,E$1:E$65536),"")</f>
        <v>5</v>
      </c>
      <c r="G3" s="16">
        <v>16</v>
      </c>
      <c r="H3" s="17">
        <f aca="true" t="shared" si="3" ref="H3:H11">IF(G3&lt;&gt;"",IF(ISNUMBER(G3),MAX(1000/TEE2*(TEE2-G3+MIN(G$1:G$65536)),0),0),"")</f>
        <v>1000</v>
      </c>
      <c r="I3" s="18">
        <f aca="true" t="shared" si="4" ref="I3:I11">IF(H3&lt;&gt;"",RANK(H3,H$1:H$65536),"")</f>
        <v>1</v>
      </c>
      <c r="J3" s="17">
        <f aca="true" t="shared" si="5" ref="J3:J11">IF(H3&lt;&gt;"",E3+H3,"")</f>
        <v>1967.5213675213674</v>
      </c>
      <c r="K3" s="18">
        <f aca="true" t="shared" si="6" ref="K3:K11">IF(J3&lt;&gt;"",RANK(J3,J$1:J$65536),"")</f>
        <v>3</v>
      </c>
      <c r="L3" s="26">
        <v>71</v>
      </c>
      <c r="M3" s="17">
        <f aca="true" t="shared" si="7" ref="M3:M10">IF(L3&lt;&gt;"",IF(ISNUMBER(L3),MAX(1000/TEE3*(TEE3-L3+MIN(L$1:L$65536)),0),0),"")</f>
        <v>991.919191919192</v>
      </c>
      <c r="N3" s="18">
        <f aca="true" t="shared" si="8" ref="N3:N11">IF(M3&lt;&gt;"",RANK(M3,M$1:M$65536),"")</f>
        <v>2</v>
      </c>
      <c r="O3" s="17">
        <f aca="true" t="shared" si="9" ref="O3:O11">IF(M3&lt;&gt;"",J3+M3,"")</f>
        <v>2959.4405594405594</v>
      </c>
      <c r="P3" s="18">
        <f aca="true" t="shared" si="10" ref="P3:P11">IF(O3&lt;&gt;"",RANK(O3,O$1:O$65536),"")</f>
        <v>1</v>
      </c>
      <c r="Q3" s="16"/>
      <c r="R3" s="17"/>
      <c r="S3" s="18"/>
      <c r="T3" s="17"/>
      <c r="U3" s="18"/>
    </row>
    <row r="4" spans="1:21" ht="25.5">
      <c r="A4" s="100">
        <f t="shared" si="0"/>
        <v>2</v>
      </c>
      <c r="B4" s="81" t="s">
        <v>74</v>
      </c>
      <c r="C4" s="82" t="s">
        <v>96</v>
      </c>
      <c r="D4" s="18">
        <v>50</v>
      </c>
      <c r="E4" s="17">
        <f t="shared" si="1"/>
        <v>994.017094017094</v>
      </c>
      <c r="F4" s="18">
        <f t="shared" si="2"/>
        <v>2</v>
      </c>
      <c r="G4" s="16">
        <v>25</v>
      </c>
      <c r="H4" s="17">
        <f t="shared" si="3"/>
        <v>994.7368421052631</v>
      </c>
      <c r="I4" s="18">
        <f t="shared" si="4"/>
        <v>4</v>
      </c>
      <c r="J4" s="17">
        <f t="shared" si="5"/>
        <v>1988.7539361223571</v>
      </c>
      <c r="K4" s="18">
        <f t="shared" si="6"/>
        <v>2</v>
      </c>
      <c r="L4" s="18">
        <v>134</v>
      </c>
      <c r="M4" s="17">
        <f t="shared" si="7"/>
        <v>928.2828282828283</v>
      </c>
      <c r="N4" s="18">
        <f t="shared" si="8"/>
        <v>3</v>
      </c>
      <c r="O4" s="17">
        <f t="shared" si="9"/>
        <v>2917.0367644051853</v>
      </c>
      <c r="P4" s="18">
        <f t="shared" si="10"/>
        <v>2</v>
      </c>
      <c r="Q4" s="16"/>
      <c r="R4" s="17">
        <f>IF(Q4&lt;&gt;"",IF(ISNUMBER(Q4),MAX(1000/TSE4*(TSE4-Q4+MIN(Q:Q)),0),0),"")</f>
      </c>
      <c r="S4" s="18">
        <f>IF(R4&lt;&gt;"",RANK(R4,R:R),"")</f>
      </c>
      <c r="T4" s="17">
        <f>IF(R4&lt;&gt;"",O4+R4,"")</f>
      </c>
      <c r="U4" s="18">
        <f>IF(T4&lt;&gt;"",RANK(T4,T:T),"")</f>
      </c>
    </row>
    <row r="5" spans="1:21" ht="25.5">
      <c r="A5" s="100">
        <f t="shared" si="0"/>
        <v>3</v>
      </c>
      <c r="B5" s="81" t="s">
        <v>87</v>
      </c>
      <c r="C5" s="81" t="s">
        <v>86</v>
      </c>
      <c r="D5" s="16">
        <v>245</v>
      </c>
      <c r="E5" s="17">
        <f t="shared" si="1"/>
        <v>827.3504273504274</v>
      </c>
      <c r="F5" s="18">
        <f t="shared" si="2"/>
        <v>7</v>
      </c>
      <c r="G5" s="16">
        <v>142</v>
      </c>
      <c r="H5" s="17">
        <f t="shared" si="3"/>
        <v>926.3157894736842</v>
      </c>
      <c r="I5" s="18">
        <f t="shared" si="4"/>
        <v>5</v>
      </c>
      <c r="J5" s="17">
        <f t="shared" si="5"/>
        <v>1753.6662168241114</v>
      </c>
      <c r="K5" s="18">
        <f t="shared" si="6"/>
        <v>5</v>
      </c>
      <c r="L5" s="16">
        <v>63</v>
      </c>
      <c r="M5" s="17">
        <f t="shared" si="7"/>
        <v>1000.0000000000001</v>
      </c>
      <c r="N5" s="18">
        <f t="shared" si="8"/>
        <v>1</v>
      </c>
      <c r="O5" s="17">
        <f t="shared" si="9"/>
        <v>2753.6662168241114</v>
      </c>
      <c r="P5" s="18">
        <f t="shared" si="10"/>
        <v>3</v>
      </c>
      <c r="Q5" s="16"/>
      <c r="R5" s="17">
        <f>IF(Q5&lt;&gt;"",IF(ISNUMBER(Q5),MAX(1000/TSE4*(TSE4-Q5+MIN(Q:Q)),0),0),"")</f>
      </c>
      <c r="S5" s="18">
        <f>IF(R5&lt;&gt;"",RANK(R5,R:R),"")</f>
      </c>
      <c r="T5" s="17">
        <f>IF(R5&lt;&gt;"",O5+R5,"")</f>
      </c>
      <c r="U5" s="18">
        <f>IF(T5&lt;&gt;"",RANK(T5,T:T),"")</f>
      </c>
    </row>
    <row r="6" spans="1:21" ht="25.5" customHeight="1">
      <c r="A6" s="100">
        <f t="shared" si="0"/>
        <v>4</v>
      </c>
      <c r="B6" s="81" t="s">
        <v>89</v>
      </c>
      <c r="C6" s="81" t="s">
        <v>71</v>
      </c>
      <c r="D6" s="16">
        <v>91</v>
      </c>
      <c r="E6" s="17">
        <f t="shared" si="1"/>
        <v>958.9743589743589</v>
      </c>
      <c r="F6" s="18">
        <f t="shared" si="2"/>
        <v>6</v>
      </c>
      <c r="G6" s="16">
        <v>24</v>
      </c>
      <c r="H6" s="17">
        <f t="shared" si="3"/>
        <v>995.3216374269006</v>
      </c>
      <c r="I6" s="18">
        <f t="shared" si="4"/>
        <v>3</v>
      </c>
      <c r="J6" s="17">
        <f t="shared" si="5"/>
        <v>1954.2959964012593</v>
      </c>
      <c r="K6" s="18">
        <f t="shared" si="6"/>
        <v>4</v>
      </c>
      <c r="L6" s="26">
        <v>600</v>
      </c>
      <c r="M6" s="17">
        <f t="shared" si="7"/>
        <v>457.5757575757576</v>
      </c>
      <c r="N6" s="18">
        <f t="shared" si="8"/>
        <v>4</v>
      </c>
      <c r="O6" s="17">
        <f t="shared" si="9"/>
        <v>2411.871753977017</v>
      </c>
      <c r="P6" s="18">
        <f t="shared" si="10"/>
        <v>4</v>
      </c>
      <c r="Q6" s="16"/>
      <c r="R6" s="17"/>
      <c r="S6" s="18"/>
      <c r="T6" s="17"/>
      <c r="U6" s="18"/>
    </row>
    <row r="7" spans="1:21" ht="25.5" customHeight="1">
      <c r="A7" s="100">
        <f t="shared" si="0"/>
        <v>5</v>
      </c>
      <c r="B7" s="81" t="s">
        <v>72</v>
      </c>
      <c r="C7" s="81" t="s">
        <v>73</v>
      </c>
      <c r="D7" s="16">
        <v>43</v>
      </c>
      <c r="E7" s="17">
        <f t="shared" si="1"/>
        <v>1000</v>
      </c>
      <c r="F7" s="18">
        <f t="shared" si="2"/>
        <v>1</v>
      </c>
      <c r="G7" s="16">
        <v>21</v>
      </c>
      <c r="H7" s="17">
        <f t="shared" si="3"/>
        <v>997.0760233918128</v>
      </c>
      <c r="I7" s="18">
        <f t="shared" si="4"/>
        <v>2</v>
      </c>
      <c r="J7" s="17">
        <f t="shared" si="5"/>
        <v>1997.0760233918127</v>
      </c>
      <c r="K7" s="18">
        <f t="shared" si="6"/>
        <v>1</v>
      </c>
      <c r="L7" s="16">
        <v>757</v>
      </c>
      <c r="M7" s="17">
        <f t="shared" si="7"/>
        <v>298.989898989899</v>
      </c>
      <c r="N7" s="18">
        <f t="shared" si="8"/>
        <v>7</v>
      </c>
      <c r="O7" s="17">
        <f t="shared" si="9"/>
        <v>2296.0659223817115</v>
      </c>
      <c r="P7" s="18">
        <f t="shared" si="10"/>
        <v>5</v>
      </c>
      <c r="Q7" s="16"/>
      <c r="R7" s="17"/>
      <c r="S7" s="18"/>
      <c r="T7" s="17"/>
      <c r="U7" s="18"/>
    </row>
    <row r="8" spans="1:21" ht="25.5" customHeight="1">
      <c r="A8" s="100">
        <f t="shared" si="0"/>
        <v>6</v>
      </c>
      <c r="B8" s="81" t="s">
        <v>75</v>
      </c>
      <c r="C8" s="81" t="s">
        <v>76</v>
      </c>
      <c r="D8" s="16">
        <v>80</v>
      </c>
      <c r="E8" s="17">
        <f t="shared" si="1"/>
        <v>968.3760683760684</v>
      </c>
      <c r="F8" s="18">
        <f t="shared" si="2"/>
        <v>4</v>
      </c>
      <c r="G8" s="16">
        <v>482</v>
      </c>
      <c r="H8" s="17">
        <f t="shared" si="3"/>
        <v>727.485380116959</v>
      </c>
      <c r="I8" s="18">
        <f t="shared" si="4"/>
        <v>7</v>
      </c>
      <c r="J8" s="17">
        <f t="shared" si="5"/>
        <v>1695.8614484930274</v>
      </c>
      <c r="K8" s="18">
        <f t="shared" si="6"/>
        <v>6</v>
      </c>
      <c r="L8" s="16">
        <v>720</v>
      </c>
      <c r="M8" s="17">
        <f t="shared" si="7"/>
        <v>336.3636363636364</v>
      </c>
      <c r="N8" s="18">
        <f t="shared" si="8"/>
        <v>5</v>
      </c>
      <c r="O8" s="17">
        <f t="shared" si="9"/>
        <v>2032.2250848566637</v>
      </c>
      <c r="P8" s="18">
        <f t="shared" si="10"/>
        <v>6</v>
      </c>
      <c r="Q8" s="50"/>
      <c r="R8" s="51"/>
      <c r="S8" s="50"/>
      <c r="T8" s="51"/>
      <c r="U8" s="19"/>
    </row>
    <row r="9" spans="1:21" ht="25.5">
      <c r="A9" s="100">
        <f t="shared" si="0"/>
        <v>7</v>
      </c>
      <c r="B9" s="48" t="s">
        <v>60</v>
      </c>
      <c r="C9" s="48" t="s">
        <v>61</v>
      </c>
      <c r="D9" s="16">
        <v>61</v>
      </c>
      <c r="E9" s="17">
        <f t="shared" si="1"/>
        <v>984.6153846153845</v>
      </c>
      <c r="F9" s="18">
        <f t="shared" si="2"/>
        <v>3</v>
      </c>
      <c r="G9" s="16">
        <v>559</v>
      </c>
      <c r="H9" s="17">
        <f t="shared" si="3"/>
        <v>682.4561403508771</v>
      </c>
      <c r="I9" s="18">
        <f t="shared" si="4"/>
        <v>8</v>
      </c>
      <c r="J9" s="17">
        <f t="shared" si="5"/>
        <v>1667.0715249662617</v>
      </c>
      <c r="K9" s="18">
        <f t="shared" si="6"/>
        <v>7</v>
      </c>
      <c r="L9" s="26">
        <v>745</v>
      </c>
      <c r="M9" s="17">
        <f t="shared" si="7"/>
        <v>311.11111111111114</v>
      </c>
      <c r="N9" s="18">
        <f t="shared" si="8"/>
        <v>6</v>
      </c>
      <c r="O9" s="17">
        <f t="shared" si="9"/>
        <v>1978.1826360773728</v>
      </c>
      <c r="P9" s="18">
        <f t="shared" si="10"/>
        <v>7</v>
      </c>
      <c r="Q9" s="50"/>
      <c r="R9" s="51"/>
      <c r="S9" s="50"/>
      <c r="T9" s="51"/>
      <c r="U9" s="19"/>
    </row>
    <row r="10" spans="1:16" ht="25.5">
      <c r="A10" s="100">
        <f t="shared" si="0"/>
        <v>8</v>
      </c>
      <c r="B10" s="81" t="s">
        <v>92</v>
      </c>
      <c r="C10" s="48" t="s">
        <v>73</v>
      </c>
      <c r="D10" s="16">
        <v>450</v>
      </c>
      <c r="E10" s="17">
        <f t="shared" si="1"/>
        <v>652.1367521367521</v>
      </c>
      <c r="F10" s="18">
        <f t="shared" si="2"/>
        <v>8</v>
      </c>
      <c r="G10" s="16">
        <v>365</v>
      </c>
      <c r="H10" s="17">
        <f t="shared" si="3"/>
        <v>795.906432748538</v>
      </c>
      <c r="I10" s="18">
        <f t="shared" si="4"/>
        <v>6</v>
      </c>
      <c r="J10" s="17">
        <f t="shared" si="5"/>
        <v>1448.04318488529</v>
      </c>
      <c r="K10" s="18">
        <f t="shared" si="6"/>
        <v>8</v>
      </c>
      <c r="L10" s="16">
        <v>925</v>
      </c>
      <c r="M10" s="17">
        <f t="shared" si="7"/>
        <v>129.2929292929293</v>
      </c>
      <c r="N10" s="18">
        <f t="shared" si="8"/>
        <v>8</v>
      </c>
      <c r="O10" s="17">
        <f t="shared" si="9"/>
        <v>1577.3361141782193</v>
      </c>
      <c r="P10" s="18">
        <f t="shared" si="10"/>
        <v>8</v>
      </c>
    </row>
    <row r="11" spans="1:16" ht="25.5">
      <c r="A11" s="100">
        <f t="shared" si="0"/>
        <v>9</v>
      </c>
      <c r="B11" s="48" t="s">
        <v>90</v>
      </c>
      <c r="C11" s="48" t="s">
        <v>91</v>
      </c>
      <c r="D11" s="16">
        <v>740</v>
      </c>
      <c r="E11" s="17">
        <f t="shared" si="1"/>
        <v>404.2735042735043</v>
      </c>
      <c r="F11" s="18">
        <f t="shared" si="2"/>
        <v>9</v>
      </c>
      <c r="G11" s="16">
        <v>1215</v>
      </c>
      <c r="H11" s="17">
        <f t="shared" si="3"/>
        <v>298.8304093567251</v>
      </c>
      <c r="I11" s="18">
        <f t="shared" si="4"/>
        <v>9</v>
      </c>
      <c r="J11" s="17">
        <f t="shared" si="5"/>
        <v>703.1039136302294</v>
      </c>
      <c r="K11" s="18">
        <f t="shared" si="6"/>
        <v>9</v>
      </c>
      <c r="L11" s="16">
        <v>1705</v>
      </c>
      <c r="M11" s="17">
        <v>1</v>
      </c>
      <c r="N11" s="18">
        <f t="shared" si="8"/>
        <v>9</v>
      </c>
      <c r="O11" s="17">
        <f t="shared" si="9"/>
        <v>704.1039136302294</v>
      </c>
      <c r="P11" s="18">
        <f t="shared" si="10"/>
        <v>9</v>
      </c>
    </row>
    <row r="12" ht="12.75">
      <c r="C12" s="52"/>
    </row>
    <row r="13" ht="12.75">
      <c r="C13" s="52"/>
    </row>
    <row r="14" ht="12.75">
      <c r="C14" s="52"/>
    </row>
    <row r="15" ht="12.75">
      <c r="C15" s="52"/>
    </row>
    <row r="16" ht="12.75">
      <c r="C16" s="52"/>
    </row>
    <row r="17" ht="12.75">
      <c r="C17" s="52"/>
    </row>
    <row r="18" ht="12.75">
      <c r="C18" s="52"/>
    </row>
    <row r="19" ht="12.75">
      <c r="C19" s="52"/>
    </row>
    <row r="20" ht="12.75">
      <c r="C20" s="52"/>
    </row>
    <row r="21" ht="12.75">
      <c r="C21" s="52"/>
    </row>
    <row r="22" ht="12.75">
      <c r="C22" s="52"/>
    </row>
    <row r="23" ht="12.75">
      <c r="C23" s="52"/>
    </row>
    <row r="24" ht="12.75">
      <c r="C24" s="52"/>
    </row>
    <row r="25" ht="12.75">
      <c r="C25" s="52"/>
    </row>
    <row r="26" ht="12.75">
      <c r="C26" s="52"/>
    </row>
  </sheetData>
  <sheetProtection/>
  <mergeCells count="3">
    <mergeCell ref="A1:A2"/>
    <mergeCell ref="B1:B2"/>
    <mergeCell ref="C1:C2"/>
  </mergeCells>
  <printOptions gridLines="1" horizontalCentered="1"/>
  <pageMargins left="0.4724409448818898" right="0.4724409448818898" top="0.75" bottom="0.3937007874015748" header="0.35433070866141736" footer="0"/>
  <pageSetup fitToHeight="2" horizontalDpi="300" verticalDpi="300" orientation="landscape" paperSize="9" r:id="rId1"/>
  <headerFooter alignWithMargins="0">
    <oddHeader>&amp;CPuchar Wagarowicza 2011
Kategoria 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3"/>
  <sheetViews>
    <sheetView view="pageLayout" zoomScaleNormal="88" zoomScaleSheetLayoutView="75" workbookViewId="0" topLeftCell="A2">
      <selection activeCell="B8" sqref="B8"/>
    </sheetView>
  </sheetViews>
  <sheetFormatPr defaultColWidth="9.00390625" defaultRowHeight="12.75"/>
  <cols>
    <col min="1" max="1" width="4.125" style="51" customWidth="1"/>
    <col min="2" max="2" width="20.00390625" style="52" customWidth="1"/>
    <col min="3" max="3" width="26.625" style="53" customWidth="1"/>
    <col min="4" max="4" width="7.625" style="49" bestFit="1" customWidth="1"/>
    <col min="5" max="5" width="8.375" style="50" customWidth="1"/>
    <col min="6" max="6" width="3.625" style="51" customWidth="1"/>
    <col min="7" max="7" width="6.625" style="49" bestFit="1" customWidth="1"/>
    <col min="8" max="8" width="8.25390625" style="50" customWidth="1"/>
    <col min="9" max="9" width="3.375" style="51" customWidth="1"/>
    <col min="10" max="10" width="8.625" style="50" customWidth="1"/>
    <col min="11" max="11" width="3.625" style="51" customWidth="1"/>
    <col min="12" max="12" width="8.625" style="49" bestFit="1" customWidth="1"/>
    <col min="13" max="13" width="8.125" style="50" customWidth="1"/>
    <col min="14" max="14" width="3.625" style="51" customWidth="1"/>
    <col min="15" max="15" width="8.875" style="50" customWidth="1"/>
    <col min="16" max="16" width="3.625" style="51" customWidth="1"/>
    <col min="17" max="17" width="5.75390625" style="49" hidden="1" customWidth="1"/>
    <col min="18" max="18" width="8.125" style="50" hidden="1" customWidth="1"/>
    <col min="19" max="19" width="3.25390625" style="51" hidden="1" customWidth="1"/>
    <col min="20" max="20" width="8.125" style="50" hidden="1" customWidth="1"/>
    <col min="21" max="21" width="9.125" style="51" hidden="1" customWidth="1"/>
    <col min="22" max="16384" width="9.125" style="19" customWidth="1"/>
  </cols>
  <sheetData>
    <row r="1" spans="1:21" s="2" customFormat="1" ht="12.75">
      <c r="A1" s="123" t="s">
        <v>0</v>
      </c>
      <c r="B1" s="125" t="s">
        <v>19</v>
      </c>
      <c r="C1" s="125" t="s">
        <v>22</v>
      </c>
      <c r="D1" s="93" t="s">
        <v>9</v>
      </c>
      <c r="E1" s="32"/>
      <c r="F1" s="32"/>
      <c r="G1" s="32" t="s">
        <v>10</v>
      </c>
      <c r="H1" s="32"/>
      <c r="I1" s="32"/>
      <c r="J1" s="32" t="s">
        <v>14</v>
      </c>
      <c r="K1" s="32"/>
      <c r="L1" s="32" t="s">
        <v>12</v>
      </c>
      <c r="M1" s="32"/>
      <c r="N1" s="32"/>
      <c r="O1" s="32" t="s">
        <v>15</v>
      </c>
      <c r="P1" s="33"/>
      <c r="Q1" s="27" t="s">
        <v>11</v>
      </c>
      <c r="R1" s="28"/>
      <c r="S1" s="28"/>
      <c r="T1" s="28" t="s">
        <v>16</v>
      </c>
      <c r="U1" s="28"/>
    </row>
    <row r="2" spans="1:21" s="1" customFormat="1" ht="51.75">
      <c r="A2" s="127"/>
      <c r="B2" s="128"/>
      <c r="C2" s="128"/>
      <c r="D2" s="101" t="s">
        <v>17</v>
      </c>
      <c r="E2" s="102" t="s">
        <v>18</v>
      </c>
      <c r="F2" s="101" t="s">
        <v>13</v>
      </c>
      <c r="G2" s="101" t="s">
        <v>17</v>
      </c>
      <c r="H2" s="102" t="s">
        <v>18</v>
      </c>
      <c r="I2" s="101" t="s">
        <v>13</v>
      </c>
      <c r="J2" s="102" t="s">
        <v>18</v>
      </c>
      <c r="K2" s="101" t="s">
        <v>13</v>
      </c>
      <c r="L2" s="101" t="s">
        <v>17</v>
      </c>
      <c r="M2" s="102" t="s">
        <v>18</v>
      </c>
      <c r="N2" s="101" t="s">
        <v>13</v>
      </c>
      <c r="O2" s="102" t="s">
        <v>18</v>
      </c>
      <c r="P2" s="103" t="s">
        <v>13</v>
      </c>
      <c r="Q2" s="29" t="s">
        <v>17</v>
      </c>
      <c r="R2" s="30" t="s">
        <v>18</v>
      </c>
      <c r="S2" s="31" t="s">
        <v>13</v>
      </c>
      <c r="T2" s="30" t="s">
        <v>18</v>
      </c>
      <c r="U2" s="31" t="s">
        <v>13</v>
      </c>
    </row>
    <row r="3" spans="1:21" ht="25.5" customHeight="1">
      <c r="A3" s="100">
        <f aca="true" t="shared" si="0" ref="A3:A13">IF(P3&lt;&gt;"",P3,K3)</f>
        <v>1</v>
      </c>
      <c r="B3" s="48" t="s">
        <v>173</v>
      </c>
      <c r="C3" s="81" t="s">
        <v>96</v>
      </c>
      <c r="D3" s="16">
        <v>0</v>
      </c>
      <c r="E3" s="17">
        <f aca="true" t="shared" si="1" ref="E3:E13">IF(D3&lt;&gt;"",IF(ISNUMBER(D3),MAX(1000/TSE1*(TSE1-D3+MIN(D$1:D$65536)),0),0),"")</f>
        <v>1000</v>
      </c>
      <c r="F3" s="18">
        <f aca="true" t="shared" si="2" ref="F3:F13">IF(E3&lt;&gt;"",RANK(E3,E$1:E$65536),"")</f>
        <v>1</v>
      </c>
      <c r="G3" s="16">
        <v>0</v>
      </c>
      <c r="H3" s="17">
        <f aca="true" t="shared" si="3" ref="H3:H13">IF(G3&lt;&gt;"",IF(ISNUMBER(G3),MAX(1000/TSE2*(TSE2-G3+MIN(G$1:G$65536)),0),0),"")</f>
        <v>1000</v>
      </c>
      <c r="I3" s="18">
        <f aca="true" t="shared" si="4" ref="I3:I13">IF(H3&lt;&gt;"",RANK(H3,H$1:H$65536),"")</f>
        <v>1</v>
      </c>
      <c r="J3" s="17">
        <f aca="true" t="shared" si="5" ref="J3:J13">IF(H3&lt;&gt;"",E3+H3,"")</f>
        <v>2000</v>
      </c>
      <c r="K3" s="18">
        <f aca="true" t="shared" si="6" ref="K3:K13">IF(J3&lt;&gt;"",RANK(J3,J$1:J$65536),"")</f>
        <v>1</v>
      </c>
      <c r="L3" s="16">
        <v>0</v>
      </c>
      <c r="M3" s="17">
        <f aca="true" t="shared" si="7" ref="M3:M13">IF(L3&lt;&gt;"",IF(ISNUMBER(L3),MAX(1000/TSE3*(TSE3-L3+MIN(L$1:L$65536)),0),0),"")</f>
        <v>1000</v>
      </c>
      <c r="N3" s="18">
        <f aca="true" t="shared" si="8" ref="N3:N13">IF(M3&lt;&gt;"",RANK(M3,M$1:M$65536),"")</f>
        <v>1</v>
      </c>
      <c r="O3" s="17">
        <f aca="true" t="shared" si="9" ref="O3:O13">IF(M3&lt;&gt;"",J3+M3,"")</f>
        <v>3000</v>
      </c>
      <c r="P3" s="18">
        <f aca="true" t="shared" si="10" ref="P3:P13">IF(O3&lt;&gt;"",RANK(O3,O$1:O$65536),"")</f>
        <v>1</v>
      </c>
      <c r="Q3" s="16"/>
      <c r="R3" s="17"/>
      <c r="S3" s="18"/>
      <c r="T3" s="17"/>
      <c r="U3" s="18"/>
    </row>
    <row r="4" spans="1:21" ht="25.5">
      <c r="A4" s="100">
        <f t="shared" si="0"/>
        <v>2</v>
      </c>
      <c r="B4" s="48" t="s">
        <v>56</v>
      </c>
      <c r="C4" s="81" t="s">
        <v>57</v>
      </c>
      <c r="D4" s="16">
        <v>31</v>
      </c>
      <c r="E4" s="17">
        <f t="shared" si="1"/>
        <v>975.3968253968253</v>
      </c>
      <c r="F4" s="18">
        <f t="shared" si="2"/>
        <v>4</v>
      </c>
      <c r="G4" s="16">
        <v>2</v>
      </c>
      <c r="H4" s="17">
        <f t="shared" si="3"/>
        <v>997.2222222222222</v>
      </c>
      <c r="I4" s="18">
        <f t="shared" si="4"/>
        <v>5</v>
      </c>
      <c r="J4" s="17">
        <f t="shared" si="5"/>
        <v>1972.6190476190475</v>
      </c>
      <c r="K4" s="18">
        <f t="shared" si="6"/>
        <v>4</v>
      </c>
      <c r="L4" s="26">
        <v>1</v>
      </c>
      <c r="M4" s="17">
        <f t="shared" si="7"/>
        <v>998.6111111111111</v>
      </c>
      <c r="N4" s="18">
        <f t="shared" si="8"/>
        <v>2</v>
      </c>
      <c r="O4" s="17">
        <f t="shared" si="9"/>
        <v>2971.2301587301586</v>
      </c>
      <c r="P4" s="18">
        <f t="shared" si="10"/>
        <v>2</v>
      </c>
      <c r="Q4" s="16"/>
      <c r="R4" s="17">
        <f>IF(Q4&lt;&gt;"",IF(ISNUMBER(Q4),MAX(1000/TSE4*(TSE4-Q4+MIN(Q:Q)),0),0),"")</f>
      </c>
      <c r="S4" s="18">
        <f>IF(R4&lt;&gt;"",RANK(R4,R:R),"")</f>
      </c>
      <c r="T4" s="17">
        <f>IF(R4&lt;&gt;"",O4+R4,"")</f>
      </c>
      <c r="U4" s="18">
        <f>IF(T4&lt;&gt;"",RANK(T4,T:T),"")</f>
      </c>
    </row>
    <row r="5" spans="1:21" ht="25.5">
      <c r="A5" s="100">
        <f t="shared" si="0"/>
        <v>3</v>
      </c>
      <c r="B5" s="81" t="s">
        <v>66</v>
      </c>
      <c r="C5" s="81" t="s">
        <v>97</v>
      </c>
      <c r="D5" s="16">
        <v>19</v>
      </c>
      <c r="E5" s="17">
        <f t="shared" si="1"/>
        <v>984.9206349206348</v>
      </c>
      <c r="F5" s="18">
        <f t="shared" si="2"/>
        <v>3</v>
      </c>
      <c r="G5" s="16">
        <v>0</v>
      </c>
      <c r="H5" s="17">
        <f t="shared" si="3"/>
        <v>1000</v>
      </c>
      <c r="I5" s="18">
        <f t="shared" si="4"/>
        <v>1</v>
      </c>
      <c r="J5" s="17">
        <f t="shared" si="5"/>
        <v>1984.9206349206347</v>
      </c>
      <c r="K5" s="18">
        <f t="shared" si="6"/>
        <v>3</v>
      </c>
      <c r="L5" s="26">
        <v>27</v>
      </c>
      <c r="M5" s="17">
        <f t="shared" si="7"/>
        <v>962.5</v>
      </c>
      <c r="N5" s="18">
        <f t="shared" si="8"/>
        <v>4</v>
      </c>
      <c r="O5" s="17">
        <f t="shared" si="9"/>
        <v>2947.4206349206347</v>
      </c>
      <c r="P5" s="18">
        <f t="shared" si="10"/>
        <v>3</v>
      </c>
      <c r="Q5" s="16"/>
      <c r="R5" s="17">
        <f>IF(Q5&lt;&gt;"",IF(ISNUMBER(Q5),MAX(1000/TSE4*(TSE4-Q5+MIN(Q:Q)),0),0),"")</f>
      </c>
      <c r="S5" s="18">
        <f>IF(R5&lt;&gt;"",RANK(R5,R:R),"")</f>
      </c>
      <c r="T5" s="17">
        <f>IF(R5&lt;&gt;"",O5+R5,"")</f>
      </c>
      <c r="U5" s="18">
        <f>IF(T5&lt;&gt;"",RANK(T5,T:T),"")</f>
      </c>
    </row>
    <row r="6" spans="1:21" ht="25.5">
      <c r="A6" s="100">
        <f t="shared" si="0"/>
        <v>4</v>
      </c>
      <c r="B6" s="81" t="s">
        <v>178</v>
      </c>
      <c r="C6" s="114" t="s">
        <v>85</v>
      </c>
      <c r="D6" s="16">
        <v>445</v>
      </c>
      <c r="E6" s="17">
        <f t="shared" si="1"/>
        <v>646.8253968253968</v>
      </c>
      <c r="F6" s="18">
        <f t="shared" si="2"/>
        <v>5</v>
      </c>
      <c r="G6" s="16">
        <v>9</v>
      </c>
      <c r="H6" s="17">
        <f t="shared" si="3"/>
        <v>987.5</v>
      </c>
      <c r="I6" s="18">
        <f t="shared" si="4"/>
        <v>6</v>
      </c>
      <c r="J6" s="17">
        <f t="shared" si="5"/>
        <v>1634.3253968253966</v>
      </c>
      <c r="K6" s="18">
        <f t="shared" si="6"/>
        <v>5</v>
      </c>
      <c r="L6" s="16">
        <v>133</v>
      </c>
      <c r="M6" s="17">
        <f t="shared" si="7"/>
        <v>815.2777777777777</v>
      </c>
      <c r="N6" s="18">
        <f t="shared" si="8"/>
        <v>6</v>
      </c>
      <c r="O6" s="17">
        <f t="shared" si="9"/>
        <v>2449.6031746031745</v>
      </c>
      <c r="P6" s="18">
        <f t="shared" si="10"/>
        <v>4</v>
      </c>
      <c r="Q6" s="16"/>
      <c r="R6" s="17"/>
      <c r="S6" s="18"/>
      <c r="T6" s="17"/>
      <c r="U6" s="18"/>
    </row>
    <row r="7" spans="1:21" ht="25.5">
      <c r="A7" s="100">
        <f t="shared" si="0"/>
        <v>5</v>
      </c>
      <c r="B7" s="81" t="s">
        <v>83</v>
      </c>
      <c r="C7" s="114" t="s">
        <v>127</v>
      </c>
      <c r="D7" s="18">
        <v>640</v>
      </c>
      <c r="E7" s="17">
        <f t="shared" si="1"/>
        <v>492.06349206349205</v>
      </c>
      <c r="F7" s="18">
        <f t="shared" si="2"/>
        <v>6</v>
      </c>
      <c r="G7" s="16">
        <v>0</v>
      </c>
      <c r="H7" s="17">
        <f t="shared" si="3"/>
        <v>1000</v>
      </c>
      <c r="I7" s="18">
        <f t="shared" si="4"/>
        <v>1</v>
      </c>
      <c r="J7" s="17">
        <f t="shared" si="5"/>
        <v>1492.063492063492</v>
      </c>
      <c r="K7" s="18">
        <f t="shared" si="6"/>
        <v>6</v>
      </c>
      <c r="L7" s="18">
        <v>119</v>
      </c>
      <c r="M7" s="17">
        <f t="shared" si="7"/>
        <v>834.7222222222222</v>
      </c>
      <c r="N7" s="18">
        <f t="shared" si="8"/>
        <v>5</v>
      </c>
      <c r="O7" s="17">
        <f t="shared" si="9"/>
        <v>2326.785714285714</v>
      </c>
      <c r="P7" s="18">
        <f t="shared" si="10"/>
        <v>5</v>
      </c>
      <c r="Q7" s="16"/>
      <c r="R7" s="17"/>
      <c r="S7" s="18"/>
      <c r="T7" s="17"/>
      <c r="U7" s="18"/>
    </row>
    <row r="8" spans="1:21" ht="25.5" customHeight="1">
      <c r="A8" s="100">
        <f t="shared" si="0"/>
        <v>6</v>
      </c>
      <c r="B8" s="48" t="s">
        <v>172</v>
      </c>
      <c r="C8" s="81" t="s">
        <v>96</v>
      </c>
      <c r="D8" s="16">
        <v>0</v>
      </c>
      <c r="E8" s="17">
        <f t="shared" si="1"/>
        <v>1000</v>
      </c>
      <c r="F8" s="18">
        <f t="shared" si="2"/>
        <v>1</v>
      </c>
      <c r="G8" s="16">
        <v>0</v>
      </c>
      <c r="H8" s="17">
        <f t="shared" si="3"/>
        <v>1000</v>
      </c>
      <c r="I8" s="18">
        <f t="shared" si="4"/>
        <v>1</v>
      </c>
      <c r="J8" s="17">
        <f t="shared" si="5"/>
        <v>2000</v>
      </c>
      <c r="K8" s="18">
        <f t="shared" si="6"/>
        <v>1</v>
      </c>
      <c r="L8" s="16" t="s">
        <v>159</v>
      </c>
      <c r="M8" s="17">
        <f t="shared" si="7"/>
        <v>0</v>
      </c>
      <c r="N8" s="18">
        <f t="shared" si="8"/>
        <v>8</v>
      </c>
      <c r="O8" s="17">
        <f t="shared" si="9"/>
        <v>2000</v>
      </c>
      <c r="P8" s="18">
        <f t="shared" si="10"/>
        <v>6</v>
      </c>
      <c r="Q8" s="50"/>
      <c r="R8" s="51"/>
      <c r="S8" s="50"/>
      <c r="T8" s="51"/>
      <c r="U8" s="19"/>
    </row>
    <row r="9" spans="1:21" ht="25.5" customHeight="1">
      <c r="A9" s="100">
        <f t="shared" si="0"/>
        <v>7</v>
      </c>
      <c r="B9" s="48" t="s">
        <v>128</v>
      </c>
      <c r="C9" s="81" t="s">
        <v>129</v>
      </c>
      <c r="D9" s="16">
        <v>745</v>
      </c>
      <c r="E9" s="17">
        <f t="shared" si="1"/>
        <v>408.73015873015873</v>
      </c>
      <c r="F9" s="18">
        <f t="shared" si="2"/>
        <v>8</v>
      </c>
      <c r="G9" s="16">
        <v>270</v>
      </c>
      <c r="H9" s="17">
        <f t="shared" si="3"/>
        <v>625</v>
      </c>
      <c r="I9" s="18">
        <f t="shared" si="4"/>
        <v>7</v>
      </c>
      <c r="J9" s="17">
        <f t="shared" si="5"/>
        <v>1033.7301587301588</v>
      </c>
      <c r="K9" s="18">
        <f t="shared" si="6"/>
        <v>7</v>
      </c>
      <c r="L9" s="16" t="s">
        <v>159</v>
      </c>
      <c r="M9" s="17">
        <f t="shared" si="7"/>
        <v>0</v>
      </c>
      <c r="N9" s="18">
        <f t="shared" si="8"/>
        <v>8</v>
      </c>
      <c r="O9" s="17">
        <f t="shared" si="9"/>
        <v>1033.7301587301588</v>
      </c>
      <c r="P9" s="18">
        <f t="shared" si="10"/>
        <v>7</v>
      </c>
      <c r="Q9" s="50"/>
      <c r="R9" s="51"/>
      <c r="S9" s="50"/>
      <c r="T9" s="51"/>
      <c r="U9" s="19"/>
    </row>
    <row r="10" spans="1:16" ht="25.5" customHeight="1">
      <c r="A10" s="100">
        <f t="shared" si="0"/>
        <v>8</v>
      </c>
      <c r="B10" s="48" t="s">
        <v>171</v>
      </c>
      <c r="C10" s="81" t="s">
        <v>96</v>
      </c>
      <c r="D10" s="16" t="s">
        <v>159</v>
      </c>
      <c r="E10" s="17">
        <f t="shared" si="1"/>
        <v>0</v>
      </c>
      <c r="F10" s="18">
        <f t="shared" si="2"/>
        <v>11</v>
      </c>
      <c r="G10" s="16" t="s">
        <v>159</v>
      </c>
      <c r="H10" s="17">
        <f t="shared" si="3"/>
        <v>0</v>
      </c>
      <c r="I10" s="18">
        <f t="shared" si="4"/>
        <v>10</v>
      </c>
      <c r="J10" s="17">
        <f t="shared" si="5"/>
        <v>0</v>
      </c>
      <c r="K10" s="18">
        <f t="shared" si="6"/>
        <v>11</v>
      </c>
      <c r="L10" s="16">
        <v>10</v>
      </c>
      <c r="M10" s="17">
        <f t="shared" si="7"/>
        <v>986.1111111111111</v>
      </c>
      <c r="N10" s="18">
        <f t="shared" si="8"/>
        <v>3</v>
      </c>
      <c r="O10" s="17">
        <f t="shared" si="9"/>
        <v>986.1111111111111</v>
      </c>
      <c r="P10" s="18">
        <f t="shared" si="10"/>
        <v>8</v>
      </c>
    </row>
    <row r="11" spans="1:16" ht="25.5" customHeight="1">
      <c r="A11" s="100">
        <f t="shared" si="0"/>
        <v>9</v>
      </c>
      <c r="B11" s="81" t="s">
        <v>125</v>
      </c>
      <c r="C11" s="81" t="s">
        <v>126</v>
      </c>
      <c r="D11" s="16">
        <v>890</v>
      </c>
      <c r="E11" s="17">
        <f t="shared" si="1"/>
        <v>293.6507936507936</v>
      </c>
      <c r="F11" s="18">
        <f t="shared" si="2"/>
        <v>9</v>
      </c>
      <c r="G11" s="16">
        <v>309</v>
      </c>
      <c r="H11" s="17">
        <f t="shared" si="3"/>
        <v>570.8333333333333</v>
      </c>
      <c r="I11" s="18">
        <f t="shared" si="4"/>
        <v>8</v>
      </c>
      <c r="J11" s="17">
        <f t="shared" si="5"/>
        <v>864.4841269841269</v>
      </c>
      <c r="K11" s="18">
        <f t="shared" si="6"/>
        <v>8</v>
      </c>
      <c r="L11" s="26">
        <v>690</v>
      </c>
      <c r="M11" s="17">
        <f t="shared" si="7"/>
        <v>41.666666666666664</v>
      </c>
      <c r="N11" s="18">
        <f t="shared" si="8"/>
        <v>7</v>
      </c>
      <c r="O11" s="17">
        <f t="shared" si="9"/>
        <v>906.1507936507935</v>
      </c>
      <c r="P11" s="18">
        <f t="shared" si="10"/>
        <v>9</v>
      </c>
    </row>
    <row r="12" spans="1:16" ht="25.5">
      <c r="A12" s="100">
        <f t="shared" si="0"/>
        <v>10</v>
      </c>
      <c r="B12" s="81" t="s">
        <v>58</v>
      </c>
      <c r="C12" s="81" t="s">
        <v>59</v>
      </c>
      <c r="D12" s="16">
        <v>670</v>
      </c>
      <c r="E12" s="17">
        <f t="shared" si="1"/>
        <v>468.25396825396825</v>
      </c>
      <c r="F12" s="18">
        <f t="shared" si="2"/>
        <v>7</v>
      </c>
      <c r="G12" s="16">
        <v>550</v>
      </c>
      <c r="H12" s="17">
        <f t="shared" si="3"/>
        <v>236.11111111111111</v>
      </c>
      <c r="I12" s="18">
        <f t="shared" si="4"/>
        <v>9</v>
      </c>
      <c r="J12" s="17">
        <f t="shared" si="5"/>
        <v>704.3650793650794</v>
      </c>
      <c r="K12" s="18">
        <f t="shared" si="6"/>
        <v>9</v>
      </c>
      <c r="L12" s="16" t="s">
        <v>159</v>
      </c>
      <c r="M12" s="17">
        <f t="shared" si="7"/>
        <v>0</v>
      </c>
      <c r="N12" s="18">
        <f t="shared" si="8"/>
        <v>8</v>
      </c>
      <c r="O12" s="17">
        <f t="shared" si="9"/>
        <v>704.3650793650794</v>
      </c>
      <c r="P12" s="18">
        <f t="shared" si="10"/>
        <v>10</v>
      </c>
    </row>
    <row r="13" spans="1:16" ht="25.5" customHeight="1">
      <c r="A13" s="100">
        <f t="shared" si="0"/>
        <v>11</v>
      </c>
      <c r="B13" s="48" t="s">
        <v>93</v>
      </c>
      <c r="C13" s="81" t="s">
        <v>59</v>
      </c>
      <c r="D13" s="16">
        <v>1095</v>
      </c>
      <c r="E13" s="17">
        <f t="shared" si="1"/>
        <v>130.95238095238093</v>
      </c>
      <c r="F13" s="18">
        <f t="shared" si="2"/>
        <v>10</v>
      </c>
      <c r="G13" s="16" t="s">
        <v>130</v>
      </c>
      <c r="H13" s="17">
        <f t="shared" si="3"/>
        <v>0</v>
      </c>
      <c r="I13" s="18">
        <f t="shared" si="4"/>
        <v>10</v>
      </c>
      <c r="J13" s="17">
        <f t="shared" si="5"/>
        <v>130.95238095238093</v>
      </c>
      <c r="K13" s="18">
        <f t="shared" si="6"/>
        <v>10</v>
      </c>
      <c r="L13" s="16" t="s">
        <v>159</v>
      </c>
      <c r="M13" s="17">
        <f t="shared" si="7"/>
        <v>0</v>
      </c>
      <c r="N13" s="18">
        <f t="shared" si="8"/>
        <v>8</v>
      </c>
      <c r="O13" s="17">
        <f t="shared" si="9"/>
        <v>130.95238095238093</v>
      </c>
      <c r="P13" s="18">
        <f t="shared" si="10"/>
        <v>11</v>
      </c>
    </row>
  </sheetData>
  <sheetProtection/>
  <mergeCells count="3">
    <mergeCell ref="A1:A2"/>
    <mergeCell ref="C1:C2"/>
    <mergeCell ref="B1:B2"/>
  </mergeCells>
  <printOptions gridLines="1" horizontalCentered="1"/>
  <pageMargins left="0.4724409448818898" right="0.4724409448818898" top="0.75" bottom="0.3937007874015748" header="0.35433070866141736" footer="0"/>
  <pageSetup fitToHeight="2" horizontalDpi="300" verticalDpi="300" orientation="landscape" paperSize="9" r:id="rId1"/>
  <headerFooter alignWithMargins="0">
    <oddHeader>&amp;CPuchar Wagarowicza 2011 
Kategoria 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"/>
  <sheetViews>
    <sheetView view="pageLayout" workbookViewId="0" topLeftCell="A1">
      <selection activeCell="C4" sqref="C4"/>
    </sheetView>
  </sheetViews>
  <sheetFormatPr defaultColWidth="9.00390625" defaultRowHeight="12.75"/>
  <cols>
    <col min="1" max="1" width="4.00390625" style="3" customWidth="1"/>
    <col min="2" max="2" width="20.25390625" style="8" customWidth="1"/>
    <col min="3" max="3" width="21.75390625" style="7" customWidth="1"/>
    <col min="4" max="4" width="5.375" style="4" customWidth="1"/>
    <col min="5" max="5" width="7.375" style="5" customWidth="1"/>
    <col min="6" max="6" width="3.625" style="3" customWidth="1"/>
    <col min="7" max="7" width="4.875" style="4" customWidth="1"/>
    <col min="8" max="8" width="7.875" style="5" customWidth="1"/>
    <col min="9" max="9" width="3.625" style="3" customWidth="1"/>
    <col min="10" max="10" width="7.375" style="5" customWidth="1"/>
    <col min="11" max="11" width="3.625" style="3" customWidth="1"/>
    <col min="12" max="12" width="5.00390625" style="4" customWidth="1"/>
    <col min="13" max="13" width="7.625" style="5" customWidth="1"/>
    <col min="14" max="14" width="3.625" style="3" customWidth="1"/>
    <col min="15" max="15" width="8.125" style="5" customWidth="1"/>
    <col min="16" max="16" width="4.625" style="3" customWidth="1"/>
    <col min="17" max="17" width="5.75390625" style="4" hidden="1" customWidth="1"/>
    <col min="18" max="18" width="7.625" style="5" hidden="1" customWidth="1"/>
    <col min="19" max="19" width="3.25390625" style="3" hidden="1" customWidth="1"/>
    <col min="20" max="20" width="8.125" style="5" hidden="1" customWidth="1"/>
    <col min="21" max="21" width="3.25390625" style="3" hidden="1" customWidth="1"/>
    <col min="22" max="16384" width="9.125" style="6" customWidth="1"/>
  </cols>
  <sheetData>
    <row r="1" spans="1:21" s="24" customFormat="1" ht="25.5">
      <c r="A1" s="129" t="s">
        <v>0</v>
      </c>
      <c r="B1" s="116" t="s">
        <v>19</v>
      </c>
      <c r="C1" s="116" t="s">
        <v>2</v>
      </c>
      <c r="D1" s="11" t="s">
        <v>9</v>
      </c>
      <c r="E1" s="11"/>
      <c r="F1" s="11"/>
      <c r="G1" s="11" t="s">
        <v>10</v>
      </c>
      <c r="H1" s="11"/>
      <c r="I1" s="11"/>
      <c r="J1" s="11" t="s">
        <v>14</v>
      </c>
      <c r="K1" s="11"/>
      <c r="L1" s="11" t="s">
        <v>12</v>
      </c>
      <c r="M1" s="11"/>
      <c r="N1" s="11"/>
      <c r="O1" s="11" t="s">
        <v>15</v>
      </c>
      <c r="P1" s="11"/>
      <c r="Q1" s="90" t="s">
        <v>11</v>
      </c>
      <c r="R1" s="23"/>
      <c r="S1" s="23"/>
      <c r="T1" s="23" t="s">
        <v>16</v>
      </c>
      <c r="U1" s="23"/>
    </row>
    <row r="2" spans="1:21" s="22" customFormat="1" ht="70.5">
      <c r="A2" s="115"/>
      <c r="B2" s="115"/>
      <c r="C2" s="115"/>
      <c r="D2" s="37" t="s">
        <v>17</v>
      </c>
      <c r="E2" s="38" t="s">
        <v>24</v>
      </c>
      <c r="F2" s="37" t="s">
        <v>13</v>
      </c>
      <c r="G2" s="37" t="s">
        <v>17</v>
      </c>
      <c r="H2" s="38" t="s">
        <v>24</v>
      </c>
      <c r="I2" s="37" t="s">
        <v>13</v>
      </c>
      <c r="J2" s="38" t="s">
        <v>24</v>
      </c>
      <c r="K2" s="37" t="s">
        <v>13</v>
      </c>
      <c r="L2" s="37" t="s">
        <v>17</v>
      </c>
      <c r="M2" s="38" t="s">
        <v>24</v>
      </c>
      <c r="N2" s="37" t="s">
        <v>13</v>
      </c>
      <c r="O2" s="38" t="s">
        <v>24</v>
      </c>
      <c r="P2" s="37" t="s">
        <v>13</v>
      </c>
      <c r="Q2" s="91" t="s">
        <v>17</v>
      </c>
      <c r="R2" s="21" t="s">
        <v>18</v>
      </c>
      <c r="S2" s="20" t="s">
        <v>13</v>
      </c>
      <c r="T2" s="21" t="s">
        <v>18</v>
      </c>
      <c r="U2" s="20" t="s">
        <v>13</v>
      </c>
    </row>
    <row r="3" spans="1:21" ht="27.75" customHeight="1">
      <c r="A3" s="100">
        <f>IF(P3&lt;&gt;"",P3,K3)</f>
        <v>1</v>
      </c>
      <c r="B3" s="88" t="s">
        <v>123</v>
      </c>
      <c r="C3" s="89" t="s">
        <v>76</v>
      </c>
      <c r="D3" s="14">
        <v>50</v>
      </c>
      <c r="E3" s="17">
        <f>IF(D3&lt;&gt;"",IF(ISNUMBER(D3),MAX(1000/TJE1*(TJE1-D3+MIN(D:D)),0),0),"")</f>
        <v>978.6324786324786</v>
      </c>
      <c r="F3" s="18">
        <f>IF(E3&lt;&gt;"",RANK(E3,E:E),"")</f>
        <v>2</v>
      </c>
      <c r="G3" s="14">
        <v>50</v>
      </c>
      <c r="H3" s="17">
        <f>IF(G3&lt;&gt;"",IF(ISNUMBER(G3),MAX(1000/TJE2*(TJE2-G3+MIN(G:G)),0),0),"")</f>
        <v>930.5555555555555</v>
      </c>
      <c r="I3" s="18">
        <f>IF(H3&lt;&gt;"",RANK(H3,H:H),"")</f>
        <v>3</v>
      </c>
      <c r="J3" s="17">
        <f>IF(H3&lt;&gt;"",E3+H3,"")</f>
        <v>1909.1880341880342</v>
      </c>
      <c r="K3" s="18">
        <f>IF(J3&lt;&gt;"",RANK(J3,J:J),"")</f>
        <v>2</v>
      </c>
      <c r="L3" s="14">
        <v>25</v>
      </c>
      <c r="M3" s="17">
        <f>IF(L3&lt;&gt;"",IF(ISNUMBER(L3),MAX(1000/TJE3*(TJE3-L3+MIN(L:L)),0),0),"")</f>
        <v>1000</v>
      </c>
      <c r="N3" s="18">
        <f>IF(M3&lt;&gt;"",RANK(M3,M:M),"")</f>
        <v>1</v>
      </c>
      <c r="O3" s="17">
        <f>IF(M3&lt;&gt;"",J3+M3,"")</f>
        <v>2909.188034188034</v>
      </c>
      <c r="P3" s="18">
        <f>IF(O3&lt;&gt;"",RANK(O3,O:O),"")</f>
        <v>1</v>
      </c>
      <c r="Q3" s="92"/>
      <c r="R3" s="15">
        <f>IF(Q3&lt;&gt;"",IF(ISNUMBER(Q3),MAX(1000/TJE4*(TJE4-Q3+MIN(Q:Q)),0),0),"")</f>
      </c>
      <c r="S3" s="12">
        <f>IF(R3&lt;&gt;"",RANK(R3,R:R),"")</f>
      </c>
      <c r="T3" s="15">
        <f>IF(R3&lt;&gt;"",O3+R3,"")</f>
      </c>
      <c r="U3" s="12">
        <f>IF(T3&lt;&gt;"",RANK(T3,T:T),"")</f>
      </c>
    </row>
    <row r="4" spans="1:21" ht="25.5" customHeight="1">
      <c r="A4" s="100">
        <f>IF(P4&lt;&gt;"",P4,K4)</f>
        <v>2</v>
      </c>
      <c r="B4" s="13" t="s">
        <v>94</v>
      </c>
      <c r="C4" s="97" t="s">
        <v>73</v>
      </c>
      <c r="D4" s="14">
        <v>25</v>
      </c>
      <c r="E4" s="17">
        <f>IF(D4&lt;&gt;"",IF(ISNUMBER(D4),MAX(1000/TJE1*(TJE1-D4+MIN(D:D)),0),0),"")</f>
        <v>1000</v>
      </c>
      <c r="F4" s="18">
        <f>IF(E4&lt;&gt;"",RANK(E4,E:E),"")</f>
        <v>1</v>
      </c>
      <c r="G4" s="14">
        <v>0</v>
      </c>
      <c r="H4" s="17">
        <f>IF(G4&lt;&gt;"",IF(ISNUMBER(G4),MAX(1000/TJE2*(TJE2-G4+MIN(G:G)),0),0),"")</f>
        <v>1000</v>
      </c>
      <c r="I4" s="18">
        <f>IF(H4&lt;&gt;"",RANK(H4,H:H),"")</f>
        <v>1</v>
      </c>
      <c r="J4" s="17">
        <f>IF(H4&lt;&gt;"",E4+H4,"")</f>
        <v>2000</v>
      </c>
      <c r="K4" s="18">
        <f>IF(J4&lt;&gt;"",RANK(J4,J:J),"")</f>
        <v>1</v>
      </c>
      <c r="L4" s="14">
        <v>170</v>
      </c>
      <c r="M4" s="17">
        <f>IF(L4&lt;&gt;"",IF(ISNUMBER(L4),MAX(1000/TJE3*(TJE3-L4+MIN(L:L)),0),0),"")</f>
        <v>798.6111111111111</v>
      </c>
      <c r="N4" s="18">
        <f>IF(M4&lt;&gt;"",RANK(M4,M:M),"")</f>
        <v>2</v>
      </c>
      <c r="O4" s="17">
        <f>IF(M4&lt;&gt;"",J4+M4,"")</f>
        <v>2798.6111111111113</v>
      </c>
      <c r="P4" s="18">
        <f>IF(O4&lt;&gt;"",RANK(O4,O:O),"")</f>
        <v>2</v>
      </c>
      <c r="Q4" s="92"/>
      <c r="R4" s="15">
        <f>IF(Q4&lt;&gt;"",IF(ISNUMBER(Q4),MAX(1000/TJE4*(TJE4-Q4+MIN(Q:Q)),0),0),"")</f>
      </c>
      <c r="S4" s="12">
        <f>IF(R4&lt;&gt;"",RANK(R4,R:R),"")</f>
      </c>
      <c r="T4" s="15">
        <f>IF(R4&lt;&gt;"",O4+R4,"")</f>
      </c>
      <c r="U4" s="12">
        <f>IF(T4&lt;&gt;"",RANK(T4,T:T),"")</f>
      </c>
    </row>
    <row r="5" spans="1:16" ht="25.5">
      <c r="A5" s="100">
        <f>IF(P5&lt;&gt;"",P5,K5)</f>
        <v>3</v>
      </c>
      <c r="B5" s="13" t="s">
        <v>131</v>
      </c>
      <c r="C5" s="97" t="s">
        <v>129</v>
      </c>
      <c r="D5" s="14">
        <v>94</v>
      </c>
      <c r="E5" s="17">
        <f>IF(D5&lt;&gt;"",IF(ISNUMBER(D5),MAX(1000/TJE1*(TJE1-D5+MIN(D:D)),0),0),"")</f>
        <v>941.025641025641</v>
      </c>
      <c r="F5" s="18">
        <f>IF(E5&lt;&gt;"",RANK(E5,E:E),"")</f>
        <v>3</v>
      </c>
      <c r="G5" s="14">
        <v>25</v>
      </c>
      <c r="H5" s="17">
        <f>IF(G5&lt;&gt;"",IF(ISNUMBER(G5),MAX(1000/TJE2*(TJE2-G5+MIN(G:G)),0),0),"")</f>
        <v>965.2777777777777</v>
      </c>
      <c r="I5" s="18">
        <f>IF(H5&lt;&gt;"",RANK(H5,H:H),"")</f>
        <v>2</v>
      </c>
      <c r="J5" s="17">
        <f>IF(H5&lt;&gt;"",E5+H5,"")</f>
        <v>1906.3034188034187</v>
      </c>
      <c r="K5" s="18">
        <f>IF(J5&lt;&gt;"",RANK(J5,J:J),"")</f>
        <v>3</v>
      </c>
      <c r="L5" s="26">
        <v>190</v>
      </c>
      <c r="M5" s="17">
        <f>IF(L5&lt;&gt;"",IF(ISNUMBER(L5),MAX(1000/TJE3*(TJE3-L5+MIN(L:L)),0),0),"")</f>
        <v>770.8333333333333</v>
      </c>
      <c r="N5" s="18">
        <f>IF(M5&lt;&gt;"",RANK(M5,M:M),"")</f>
        <v>3</v>
      </c>
      <c r="O5" s="17">
        <f>IF(M5&lt;&gt;"",J5+M5,"")</f>
        <v>2677.136752136752</v>
      </c>
      <c r="P5" s="18">
        <f>IF(O5&lt;&gt;"",RANK(O5,O:O),"")</f>
        <v>3</v>
      </c>
    </row>
  </sheetData>
  <sheetProtection/>
  <mergeCells count="3">
    <mergeCell ref="A1:A2"/>
    <mergeCell ref="B1:B2"/>
    <mergeCell ref="C1:C2"/>
  </mergeCells>
  <printOptions gridLines="1" horizontalCentered="1"/>
  <pageMargins left="0.4724409448818898" right="0.4724409448818898" top="0.7480314960629921" bottom="0.3937007874015748" header="0.35433070866141736" footer="0"/>
  <pageSetup horizontalDpi="300" verticalDpi="300" orientation="landscape" paperSize="9" scale="110" r:id="rId1"/>
  <headerFooter alignWithMargins="0">
    <oddHeader>&amp;CPuchar Wagarowicza 2011
Kategoria  TJ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view="pageLayout" workbookViewId="0" topLeftCell="A22">
      <selection activeCell="B24" sqref="B24"/>
    </sheetView>
  </sheetViews>
  <sheetFormatPr defaultColWidth="9.00390625" defaultRowHeight="12.75"/>
  <cols>
    <col min="1" max="1" width="4.125" style="0" customWidth="1"/>
    <col min="2" max="2" width="26.875" style="0" customWidth="1"/>
    <col min="3" max="3" width="37.75390625" style="87" bestFit="1" customWidth="1"/>
    <col min="4" max="4" width="5.875" style="0" customWidth="1"/>
    <col min="5" max="5" width="11.00390625" style="0" bestFit="1" customWidth="1"/>
    <col min="6" max="6" width="3.625" style="0" customWidth="1"/>
    <col min="7" max="7" width="5.625" style="0" customWidth="1"/>
    <col min="8" max="8" width="8.875" style="0" bestFit="1" customWidth="1"/>
    <col min="9" max="9" width="3.625" style="0" customWidth="1"/>
    <col min="10" max="10" width="11.00390625" style="0" bestFit="1" customWidth="1"/>
    <col min="11" max="11" width="3.625" style="0" customWidth="1"/>
    <col min="12" max="12" width="11.875" style="0" customWidth="1"/>
  </cols>
  <sheetData>
    <row r="1" spans="1:12" ht="12.75">
      <c r="A1" s="129" t="s">
        <v>0</v>
      </c>
      <c r="B1" s="116" t="s">
        <v>19</v>
      </c>
      <c r="C1" s="117" t="s">
        <v>2</v>
      </c>
      <c r="D1" s="11" t="s">
        <v>9</v>
      </c>
      <c r="E1" s="11"/>
      <c r="F1" s="11"/>
      <c r="G1" s="11" t="s">
        <v>10</v>
      </c>
      <c r="H1" s="11"/>
      <c r="I1" s="11"/>
      <c r="J1" s="11" t="s">
        <v>14</v>
      </c>
      <c r="K1" s="11"/>
      <c r="L1" s="131" t="s">
        <v>164</v>
      </c>
    </row>
    <row r="2" spans="1:12" s="25" customFormat="1" ht="51.75">
      <c r="A2" s="115"/>
      <c r="B2" s="115"/>
      <c r="C2" s="130"/>
      <c r="D2" s="37" t="s">
        <v>17</v>
      </c>
      <c r="E2" s="38" t="s">
        <v>18</v>
      </c>
      <c r="F2" s="37" t="s">
        <v>13</v>
      </c>
      <c r="G2" s="37" t="s">
        <v>17</v>
      </c>
      <c r="H2" s="38" t="s">
        <v>18</v>
      </c>
      <c r="I2" s="37" t="s">
        <v>13</v>
      </c>
      <c r="J2" s="38" t="s">
        <v>18</v>
      </c>
      <c r="K2" s="37" t="s">
        <v>13</v>
      </c>
      <c r="L2" s="132"/>
    </row>
    <row r="3" spans="1:13" ht="25.5" customHeight="1">
      <c r="A3" s="100">
        <f aca="true" t="shared" si="0" ref="A3:A34">IF(P3&lt;&gt;"",P3,K3)</f>
        <v>1</v>
      </c>
      <c r="B3" s="56" t="s">
        <v>132</v>
      </c>
      <c r="C3" s="86" t="s">
        <v>73</v>
      </c>
      <c r="D3" s="42">
        <v>0</v>
      </c>
      <c r="E3" s="39">
        <f aca="true" t="shared" si="1" ref="E3:E32">IF(D3&lt;&gt;"",IF(ISNUMBER(D3),MAX(1000/TME1*(TME1-D3+MIN(D$1:D$65536)),0),0),"")</f>
        <v>1000</v>
      </c>
      <c r="F3" s="9">
        <f aca="true" t="shared" si="2" ref="F3:F34">IF(E3&lt;&gt;"",RANK(E3,E$1:E$65536),"")</f>
        <v>1</v>
      </c>
      <c r="G3" s="76">
        <v>0</v>
      </c>
      <c r="H3" s="39">
        <f aca="true" t="shared" si="3" ref="H3:H34">IF(G3&lt;&gt;"",IF(ISNUMBER(G3),MAX(1000/TME2*(TME2-G3+MIN(G$1:G$65536)),0),0),"")</f>
        <v>1000</v>
      </c>
      <c r="I3" s="9">
        <f aca="true" t="shared" si="4" ref="I3:I34">IF(H3&lt;&gt;"",RANK(H3,H$1:H$65536),"")</f>
        <v>1</v>
      </c>
      <c r="J3" s="39">
        <f aca="true" t="shared" si="5" ref="J3:J34">IF(H3&lt;&gt;"",E3+H3,"")</f>
        <v>2000</v>
      </c>
      <c r="K3" s="9">
        <v>1</v>
      </c>
      <c r="L3" s="105" t="s">
        <v>161</v>
      </c>
      <c r="M3" s="104"/>
    </row>
    <row r="4" spans="1:13" ht="26.25" customHeight="1">
      <c r="A4" s="100">
        <f t="shared" si="0"/>
        <v>2</v>
      </c>
      <c r="B4" s="55" t="s">
        <v>81</v>
      </c>
      <c r="C4" s="85" t="s">
        <v>85</v>
      </c>
      <c r="D4" s="75">
        <v>0</v>
      </c>
      <c r="E4" s="39">
        <f t="shared" si="1"/>
        <v>1000</v>
      </c>
      <c r="F4" s="9">
        <f t="shared" si="2"/>
        <v>1</v>
      </c>
      <c r="G4" s="76">
        <v>0</v>
      </c>
      <c r="H4" s="39">
        <f t="shared" si="3"/>
        <v>1000</v>
      </c>
      <c r="I4" s="9">
        <f t="shared" si="4"/>
        <v>1</v>
      </c>
      <c r="J4" s="39">
        <f t="shared" si="5"/>
        <v>2000</v>
      </c>
      <c r="K4" s="9">
        <v>2</v>
      </c>
      <c r="L4" s="105" t="s">
        <v>160</v>
      </c>
      <c r="M4" s="104"/>
    </row>
    <row r="5" spans="1:12" ht="25.5" customHeight="1">
      <c r="A5" s="100">
        <f t="shared" si="0"/>
        <v>3</v>
      </c>
      <c r="B5" s="41" t="s">
        <v>124</v>
      </c>
      <c r="C5" s="86" t="s">
        <v>76</v>
      </c>
      <c r="D5" s="10">
        <v>0</v>
      </c>
      <c r="E5" s="39">
        <f t="shared" si="1"/>
        <v>1000</v>
      </c>
      <c r="F5" s="9">
        <f t="shared" si="2"/>
        <v>1</v>
      </c>
      <c r="G5" s="76">
        <v>25</v>
      </c>
      <c r="H5" s="39">
        <f t="shared" si="3"/>
        <v>969.1358024691358</v>
      </c>
      <c r="I5" s="9">
        <f t="shared" si="4"/>
        <v>4</v>
      </c>
      <c r="J5" s="39">
        <f t="shared" si="5"/>
        <v>1969.1358024691358</v>
      </c>
      <c r="K5" s="9">
        <f>IF(J5&lt;&gt;"",RANK(J5,J:J),"")</f>
        <v>3</v>
      </c>
      <c r="L5" s="56" t="s">
        <v>162</v>
      </c>
    </row>
    <row r="6" spans="1:12" ht="28.5" customHeight="1">
      <c r="A6" s="100">
        <f t="shared" si="0"/>
        <v>4</v>
      </c>
      <c r="B6" s="55" t="s">
        <v>167</v>
      </c>
      <c r="C6" s="86" t="s">
        <v>129</v>
      </c>
      <c r="D6" s="57">
        <v>0</v>
      </c>
      <c r="E6" s="39">
        <f t="shared" si="1"/>
        <v>1000</v>
      </c>
      <c r="F6" s="9">
        <f t="shared" si="2"/>
        <v>1</v>
      </c>
      <c r="G6" s="76">
        <v>25</v>
      </c>
      <c r="H6" s="39">
        <f t="shared" si="3"/>
        <v>969.1358024691358</v>
      </c>
      <c r="I6" s="9">
        <f t="shared" si="4"/>
        <v>4</v>
      </c>
      <c r="J6" s="39">
        <f t="shared" si="5"/>
        <v>1969.1358024691358</v>
      </c>
      <c r="K6" s="9">
        <v>4</v>
      </c>
      <c r="L6" s="56" t="s">
        <v>163</v>
      </c>
    </row>
    <row r="7" spans="1:12" ht="25.5" customHeight="1">
      <c r="A7" s="100">
        <f t="shared" si="0"/>
        <v>5</v>
      </c>
      <c r="B7" s="55" t="s">
        <v>118</v>
      </c>
      <c r="C7" s="85" t="s">
        <v>120</v>
      </c>
      <c r="D7" s="42">
        <v>30</v>
      </c>
      <c r="E7" s="39">
        <f t="shared" si="1"/>
        <v>952.3809523809523</v>
      </c>
      <c r="F7" s="9">
        <f t="shared" si="2"/>
        <v>8</v>
      </c>
      <c r="G7" s="76">
        <v>50</v>
      </c>
      <c r="H7" s="39">
        <f t="shared" si="3"/>
        <v>938.2716049382716</v>
      </c>
      <c r="I7" s="9">
        <f t="shared" si="4"/>
        <v>7</v>
      </c>
      <c r="J7" s="39">
        <f t="shared" si="5"/>
        <v>1890.652557319224</v>
      </c>
      <c r="K7" s="9">
        <f aca="true" t="shared" si="6" ref="K7:K34">IF(J7&lt;&gt;"",RANK(J7,J$1:J$65536),"")</f>
        <v>5</v>
      </c>
      <c r="L7" s="59"/>
    </row>
    <row r="8" spans="1:12" ht="25.5">
      <c r="A8" s="100">
        <f t="shared" si="0"/>
        <v>6</v>
      </c>
      <c r="B8" s="55" t="s">
        <v>152</v>
      </c>
      <c r="C8" s="85" t="s">
        <v>135</v>
      </c>
      <c r="D8" s="57">
        <v>0</v>
      </c>
      <c r="E8" s="39">
        <f t="shared" si="1"/>
        <v>1000</v>
      </c>
      <c r="F8" s="9">
        <f t="shared" si="2"/>
        <v>1</v>
      </c>
      <c r="G8" s="76">
        <v>120</v>
      </c>
      <c r="H8" s="39">
        <f t="shared" si="3"/>
        <v>851.8518518518518</v>
      </c>
      <c r="I8" s="9">
        <f t="shared" si="4"/>
        <v>10</v>
      </c>
      <c r="J8" s="39">
        <f t="shared" si="5"/>
        <v>1851.8518518518517</v>
      </c>
      <c r="K8" s="9">
        <f t="shared" si="6"/>
        <v>6</v>
      </c>
      <c r="L8" s="59"/>
    </row>
    <row r="9" spans="1:12" ht="25.5">
      <c r="A9" s="100">
        <f t="shared" si="0"/>
        <v>7</v>
      </c>
      <c r="B9" s="41" t="s">
        <v>107</v>
      </c>
      <c r="C9" s="86" t="s">
        <v>103</v>
      </c>
      <c r="D9" s="10">
        <v>20</v>
      </c>
      <c r="E9" s="39">
        <f t="shared" si="1"/>
        <v>968.2539682539682</v>
      </c>
      <c r="F9" s="9">
        <f t="shared" si="2"/>
        <v>6</v>
      </c>
      <c r="G9" s="76">
        <v>115</v>
      </c>
      <c r="H9" s="39">
        <f t="shared" si="3"/>
        <v>858.0246913580246</v>
      </c>
      <c r="I9" s="9">
        <f t="shared" si="4"/>
        <v>8</v>
      </c>
      <c r="J9" s="39">
        <f t="shared" si="5"/>
        <v>1826.2786596119927</v>
      </c>
      <c r="K9" s="9">
        <f t="shared" si="6"/>
        <v>7</v>
      </c>
      <c r="L9" s="59"/>
    </row>
    <row r="10" spans="1:12" ht="25.5">
      <c r="A10" s="100">
        <f t="shared" si="0"/>
        <v>8</v>
      </c>
      <c r="B10" s="41" t="s">
        <v>105</v>
      </c>
      <c r="C10" s="86" t="s">
        <v>103</v>
      </c>
      <c r="D10" s="57">
        <v>23</v>
      </c>
      <c r="E10" s="39">
        <f t="shared" si="1"/>
        <v>963.4920634920635</v>
      </c>
      <c r="F10" s="9">
        <f t="shared" si="2"/>
        <v>7</v>
      </c>
      <c r="G10" s="76">
        <v>246</v>
      </c>
      <c r="H10" s="39">
        <f t="shared" si="3"/>
        <v>696.2962962962963</v>
      </c>
      <c r="I10" s="9">
        <f t="shared" si="4"/>
        <v>15</v>
      </c>
      <c r="J10" s="39">
        <f t="shared" si="5"/>
        <v>1659.7883597883597</v>
      </c>
      <c r="K10" s="9">
        <f t="shared" si="6"/>
        <v>8</v>
      </c>
      <c r="L10" s="59"/>
    </row>
    <row r="11" spans="1:12" ht="25.5" customHeight="1">
      <c r="A11" s="100">
        <f t="shared" si="0"/>
        <v>9</v>
      </c>
      <c r="B11" s="55" t="s">
        <v>154</v>
      </c>
      <c r="C11" s="40" t="s">
        <v>96</v>
      </c>
      <c r="D11" s="57">
        <v>95</v>
      </c>
      <c r="E11" s="39">
        <f t="shared" si="1"/>
        <v>849.2063492063492</v>
      </c>
      <c r="F11" s="9">
        <f t="shared" si="2"/>
        <v>10</v>
      </c>
      <c r="G11" s="76">
        <v>265</v>
      </c>
      <c r="H11" s="39">
        <f t="shared" si="3"/>
        <v>672.8395061728395</v>
      </c>
      <c r="I11" s="9">
        <f t="shared" si="4"/>
        <v>17</v>
      </c>
      <c r="J11" s="39">
        <f t="shared" si="5"/>
        <v>1522.0458553791887</v>
      </c>
      <c r="K11" s="9">
        <f t="shared" si="6"/>
        <v>9</v>
      </c>
      <c r="L11" s="59"/>
    </row>
    <row r="12" spans="1:12" ht="25.5">
      <c r="A12" s="100">
        <f t="shared" si="0"/>
        <v>10</v>
      </c>
      <c r="B12" s="41" t="s">
        <v>102</v>
      </c>
      <c r="C12" s="86" t="s">
        <v>103</v>
      </c>
      <c r="D12" s="42">
        <v>126</v>
      </c>
      <c r="E12" s="39">
        <f t="shared" si="1"/>
        <v>800</v>
      </c>
      <c r="F12" s="9">
        <f t="shared" si="2"/>
        <v>11</v>
      </c>
      <c r="G12" s="76">
        <v>240</v>
      </c>
      <c r="H12" s="39">
        <f t="shared" si="3"/>
        <v>703.7037037037037</v>
      </c>
      <c r="I12" s="9">
        <f t="shared" si="4"/>
        <v>13</v>
      </c>
      <c r="J12" s="39">
        <f t="shared" si="5"/>
        <v>1503.7037037037037</v>
      </c>
      <c r="K12" s="9">
        <f t="shared" si="6"/>
        <v>10</v>
      </c>
      <c r="L12" s="59"/>
    </row>
    <row r="13" spans="1:12" ht="25.5">
      <c r="A13" s="100">
        <f t="shared" si="0"/>
        <v>11</v>
      </c>
      <c r="B13" s="41" t="s">
        <v>121</v>
      </c>
      <c r="C13" s="86" t="s">
        <v>122</v>
      </c>
      <c r="D13" s="57">
        <v>273</v>
      </c>
      <c r="E13" s="39">
        <f t="shared" si="1"/>
        <v>566.6666666666666</v>
      </c>
      <c r="F13" s="9">
        <f t="shared" si="2"/>
        <v>16</v>
      </c>
      <c r="G13" s="76">
        <v>115</v>
      </c>
      <c r="H13" s="39">
        <f t="shared" si="3"/>
        <v>858.0246913580246</v>
      </c>
      <c r="I13" s="9">
        <f t="shared" si="4"/>
        <v>8</v>
      </c>
      <c r="J13" s="39">
        <f t="shared" si="5"/>
        <v>1424.6913580246912</v>
      </c>
      <c r="K13" s="9">
        <f t="shared" si="6"/>
        <v>11</v>
      </c>
      <c r="L13" s="59"/>
    </row>
    <row r="14" spans="1:12" ht="25.5">
      <c r="A14" s="100">
        <f t="shared" si="0"/>
        <v>12</v>
      </c>
      <c r="B14" s="56" t="s">
        <v>62</v>
      </c>
      <c r="C14" s="40" t="s">
        <v>63</v>
      </c>
      <c r="D14" s="57">
        <v>370</v>
      </c>
      <c r="E14" s="39">
        <f t="shared" si="1"/>
        <v>412.69841269841265</v>
      </c>
      <c r="F14" s="9">
        <f t="shared" si="2"/>
        <v>25</v>
      </c>
      <c r="G14" s="76">
        <v>25</v>
      </c>
      <c r="H14" s="39">
        <f t="shared" si="3"/>
        <v>969.1358024691358</v>
      </c>
      <c r="I14" s="9">
        <f t="shared" si="4"/>
        <v>4</v>
      </c>
      <c r="J14" s="39">
        <f t="shared" si="5"/>
        <v>1381.8342151675483</v>
      </c>
      <c r="K14" s="9">
        <f t="shared" si="6"/>
        <v>12</v>
      </c>
      <c r="L14" s="59"/>
    </row>
    <row r="15" spans="1:12" ht="25.5">
      <c r="A15" s="100">
        <f t="shared" si="0"/>
        <v>13</v>
      </c>
      <c r="B15" s="41" t="s">
        <v>106</v>
      </c>
      <c r="C15" s="86" t="s">
        <v>103</v>
      </c>
      <c r="D15" s="10">
        <v>405</v>
      </c>
      <c r="E15" s="39">
        <f t="shared" si="1"/>
        <v>357.1428571428571</v>
      </c>
      <c r="F15" s="9">
        <f t="shared" si="2"/>
        <v>28</v>
      </c>
      <c r="G15" s="76">
        <v>3</v>
      </c>
      <c r="H15" s="39">
        <f t="shared" si="3"/>
        <v>996.2962962962962</v>
      </c>
      <c r="I15" s="9">
        <f t="shared" si="4"/>
        <v>3</v>
      </c>
      <c r="J15" s="39">
        <f t="shared" si="5"/>
        <v>1353.4391534391534</v>
      </c>
      <c r="K15" s="9">
        <f t="shared" si="6"/>
        <v>13</v>
      </c>
      <c r="L15" s="59"/>
    </row>
    <row r="16" spans="1:12" ht="25.5">
      <c r="A16" s="100">
        <f t="shared" si="0"/>
        <v>14</v>
      </c>
      <c r="B16" s="55" t="s">
        <v>153</v>
      </c>
      <c r="C16" s="85" t="s">
        <v>135</v>
      </c>
      <c r="D16" s="42">
        <v>39</v>
      </c>
      <c r="E16" s="39">
        <f t="shared" si="1"/>
        <v>938.0952380952381</v>
      </c>
      <c r="F16" s="9">
        <f t="shared" si="2"/>
        <v>9</v>
      </c>
      <c r="G16" s="76">
        <v>475</v>
      </c>
      <c r="H16" s="39">
        <f t="shared" si="3"/>
        <v>413.5802469135802</v>
      </c>
      <c r="I16" s="9">
        <f t="shared" si="4"/>
        <v>25</v>
      </c>
      <c r="J16" s="39">
        <f t="shared" si="5"/>
        <v>1351.6754850088182</v>
      </c>
      <c r="K16" s="9">
        <f t="shared" si="6"/>
        <v>14</v>
      </c>
      <c r="L16" s="59"/>
    </row>
    <row r="17" spans="1:12" ht="25.5">
      <c r="A17" s="100">
        <f t="shared" si="0"/>
        <v>15</v>
      </c>
      <c r="B17" s="55" t="s">
        <v>158</v>
      </c>
      <c r="C17" s="86" t="s">
        <v>129</v>
      </c>
      <c r="D17" s="42">
        <v>286</v>
      </c>
      <c r="E17" s="39">
        <f t="shared" si="1"/>
        <v>546.031746031746</v>
      </c>
      <c r="F17" s="9">
        <f t="shared" si="2"/>
        <v>17</v>
      </c>
      <c r="G17" s="76">
        <v>233</v>
      </c>
      <c r="H17" s="39">
        <f t="shared" si="3"/>
        <v>712.3456790123456</v>
      </c>
      <c r="I17" s="9">
        <f t="shared" si="4"/>
        <v>12</v>
      </c>
      <c r="J17" s="39">
        <f t="shared" si="5"/>
        <v>1258.3774250440915</v>
      </c>
      <c r="K17" s="9">
        <f t="shared" si="6"/>
        <v>15</v>
      </c>
      <c r="L17" s="59"/>
    </row>
    <row r="18" spans="1:12" ht="25.5">
      <c r="A18" s="100">
        <f t="shared" si="0"/>
        <v>16</v>
      </c>
      <c r="B18" s="41" t="s">
        <v>95</v>
      </c>
      <c r="C18" s="86" t="s">
        <v>73</v>
      </c>
      <c r="D18" s="10">
        <v>350</v>
      </c>
      <c r="E18" s="39">
        <f t="shared" si="1"/>
        <v>444.4444444444444</v>
      </c>
      <c r="F18" s="9">
        <f t="shared" si="2"/>
        <v>24</v>
      </c>
      <c r="G18" s="76">
        <v>176</v>
      </c>
      <c r="H18" s="39">
        <f t="shared" si="3"/>
        <v>782.716049382716</v>
      </c>
      <c r="I18" s="9">
        <f t="shared" si="4"/>
        <v>11</v>
      </c>
      <c r="J18" s="39">
        <f t="shared" si="5"/>
        <v>1227.1604938271605</v>
      </c>
      <c r="K18" s="9">
        <f t="shared" si="6"/>
        <v>16</v>
      </c>
      <c r="L18" s="59"/>
    </row>
    <row r="19" spans="1:12" ht="25.5">
      <c r="A19" s="100">
        <f t="shared" si="0"/>
        <v>17</v>
      </c>
      <c r="B19" s="41" t="s">
        <v>80</v>
      </c>
      <c r="C19" s="85" t="s">
        <v>85</v>
      </c>
      <c r="D19" s="10">
        <v>195</v>
      </c>
      <c r="E19" s="39">
        <f t="shared" si="1"/>
        <v>690.4761904761905</v>
      </c>
      <c r="F19" s="9">
        <f t="shared" si="2"/>
        <v>13</v>
      </c>
      <c r="G19" s="76">
        <v>425</v>
      </c>
      <c r="H19" s="39">
        <f t="shared" si="3"/>
        <v>475.3086419753086</v>
      </c>
      <c r="I19" s="9">
        <f t="shared" si="4"/>
        <v>21</v>
      </c>
      <c r="J19" s="39">
        <f t="shared" si="5"/>
        <v>1165.7848324514991</v>
      </c>
      <c r="K19" s="9">
        <f t="shared" si="6"/>
        <v>17</v>
      </c>
      <c r="L19" s="59"/>
    </row>
    <row r="20" spans="1:12" ht="25.5" customHeight="1">
      <c r="A20" s="100">
        <f t="shared" si="0"/>
        <v>18</v>
      </c>
      <c r="B20" s="41" t="s">
        <v>155</v>
      </c>
      <c r="C20" s="85" t="s">
        <v>135</v>
      </c>
      <c r="D20" s="10">
        <v>333</v>
      </c>
      <c r="E20" s="39">
        <f t="shared" si="1"/>
        <v>471.4285714285714</v>
      </c>
      <c r="F20" s="9">
        <f t="shared" si="2"/>
        <v>20</v>
      </c>
      <c r="G20" s="76">
        <v>250</v>
      </c>
      <c r="H20" s="39">
        <f t="shared" si="3"/>
        <v>691.358024691358</v>
      </c>
      <c r="I20" s="9">
        <f t="shared" si="4"/>
        <v>16</v>
      </c>
      <c r="J20" s="39">
        <f t="shared" si="5"/>
        <v>1162.7865961199293</v>
      </c>
      <c r="K20" s="9">
        <f t="shared" si="6"/>
        <v>18</v>
      </c>
      <c r="L20" s="59"/>
    </row>
    <row r="21" spans="1:12" ht="25.5">
      <c r="A21" s="100">
        <f t="shared" si="0"/>
        <v>19</v>
      </c>
      <c r="B21" s="56" t="s">
        <v>82</v>
      </c>
      <c r="C21" s="85" t="s">
        <v>85</v>
      </c>
      <c r="D21" s="57">
        <v>215</v>
      </c>
      <c r="E21" s="39">
        <f t="shared" si="1"/>
        <v>658.7301587301587</v>
      </c>
      <c r="F21" s="9">
        <f t="shared" si="2"/>
        <v>14</v>
      </c>
      <c r="G21" s="76">
        <v>450</v>
      </c>
      <c r="H21" s="39">
        <f t="shared" si="3"/>
        <v>444.4444444444444</v>
      </c>
      <c r="I21" s="9">
        <f t="shared" si="4"/>
        <v>24</v>
      </c>
      <c r="J21" s="39">
        <f t="shared" si="5"/>
        <v>1103.1746031746031</v>
      </c>
      <c r="K21" s="9">
        <f t="shared" si="6"/>
        <v>19</v>
      </c>
      <c r="L21" s="59"/>
    </row>
    <row r="22" spans="1:12" ht="25.5">
      <c r="A22" s="100">
        <f t="shared" si="0"/>
        <v>20</v>
      </c>
      <c r="B22" s="55" t="s">
        <v>68</v>
      </c>
      <c r="C22" s="85" t="s">
        <v>165</v>
      </c>
      <c r="D22" s="57">
        <v>260</v>
      </c>
      <c r="E22" s="39">
        <f t="shared" si="1"/>
        <v>587.3015873015872</v>
      </c>
      <c r="F22" s="9">
        <f t="shared" si="2"/>
        <v>15</v>
      </c>
      <c r="G22" s="76">
        <v>415</v>
      </c>
      <c r="H22" s="39">
        <f t="shared" si="3"/>
        <v>487.6543209876543</v>
      </c>
      <c r="I22" s="9">
        <f t="shared" si="4"/>
        <v>20</v>
      </c>
      <c r="J22" s="39">
        <f t="shared" si="5"/>
        <v>1074.9559082892415</v>
      </c>
      <c r="K22" s="9">
        <f t="shared" si="6"/>
        <v>20</v>
      </c>
      <c r="L22" s="59"/>
    </row>
    <row r="23" spans="1:13" s="74" customFormat="1" ht="25.5">
      <c r="A23" s="100">
        <f t="shared" si="0"/>
        <v>21</v>
      </c>
      <c r="B23" s="55" t="s">
        <v>119</v>
      </c>
      <c r="C23" s="85" t="s">
        <v>120</v>
      </c>
      <c r="D23" s="57">
        <v>342</v>
      </c>
      <c r="E23" s="39">
        <f t="shared" si="1"/>
        <v>457.1428571428571</v>
      </c>
      <c r="F23" s="9">
        <f t="shared" si="2"/>
        <v>23</v>
      </c>
      <c r="G23" s="76">
        <v>370</v>
      </c>
      <c r="H23" s="39">
        <f t="shared" si="3"/>
        <v>543.2098765432098</v>
      </c>
      <c r="I23" s="9">
        <f t="shared" si="4"/>
        <v>19</v>
      </c>
      <c r="J23" s="39">
        <f t="shared" si="5"/>
        <v>1000.3527336860669</v>
      </c>
      <c r="K23" s="9">
        <f t="shared" si="6"/>
        <v>21</v>
      </c>
      <c r="L23" s="59"/>
      <c r="M23"/>
    </row>
    <row r="24" spans="1:12" ht="25.5">
      <c r="A24" s="100">
        <f t="shared" si="0"/>
        <v>22</v>
      </c>
      <c r="B24" s="41" t="s">
        <v>84</v>
      </c>
      <c r="C24" s="85" t="s">
        <v>85</v>
      </c>
      <c r="D24" s="10">
        <v>374</v>
      </c>
      <c r="E24" s="39">
        <f t="shared" si="1"/>
        <v>406.3492063492063</v>
      </c>
      <c r="F24" s="9">
        <f t="shared" si="2"/>
        <v>26</v>
      </c>
      <c r="G24" s="76">
        <v>344</v>
      </c>
      <c r="H24" s="39">
        <f t="shared" si="3"/>
        <v>575.3086419753087</v>
      </c>
      <c r="I24" s="9">
        <f t="shared" si="4"/>
        <v>18</v>
      </c>
      <c r="J24" s="39">
        <f t="shared" si="5"/>
        <v>981.657848324515</v>
      </c>
      <c r="K24" s="9">
        <f t="shared" si="6"/>
        <v>22</v>
      </c>
      <c r="L24" s="59"/>
    </row>
    <row r="25" spans="1:12" ht="25.5">
      <c r="A25" s="100">
        <f t="shared" si="0"/>
        <v>23</v>
      </c>
      <c r="B25" s="55" t="s">
        <v>156</v>
      </c>
      <c r="C25" s="86" t="s">
        <v>129</v>
      </c>
      <c r="D25" s="57">
        <v>475</v>
      </c>
      <c r="E25" s="39">
        <f t="shared" si="1"/>
        <v>246.03174603174602</v>
      </c>
      <c r="F25" s="9">
        <f t="shared" si="2"/>
        <v>29</v>
      </c>
      <c r="G25" s="76">
        <v>243</v>
      </c>
      <c r="H25" s="39">
        <f t="shared" si="3"/>
        <v>700</v>
      </c>
      <c r="I25" s="9">
        <f t="shared" si="4"/>
        <v>14</v>
      </c>
      <c r="J25" s="39">
        <f t="shared" si="5"/>
        <v>946.031746031746</v>
      </c>
      <c r="K25" s="9">
        <f t="shared" si="6"/>
        <v>23</v>
      </c>
      <c r="L25" s="59"/>
    </row>
    <row r="26" spans="1:12" ht="25.5">
      <c r="A26" s="100">
        <f t="shared" si="0"/>
        <v>24</v>
      </c>
      <c r="B26" s="58" t="s">
        <v>78</v>
      </c>
      <c r="C26" s="85" t="s">
        <v>85</v>
      </c>
      <c r="D26" s="57">
        <v>335</v>
      </c>
      <c r="E26" s="39">
        <f t="shared" si="1"/>
        <v>468.25396825396825</v>
      </c>
      <c r="F26" s="9">
        <f t="shared" si="2"/>
        <v>22</v>
      </c>
      <c r="G26" s="76">
        <v>429</v>
      </c>
      <c r="H26" s="39">
        <f t="shared" si="3"/>
        <v>470.3703703703703</v>
      </c>
      <c r="I26" s="9">
        <f t="shared" si="4"/>
        <v>22</v>
      </c>
      <c r="J26" s="39">
        <f t="shared" si="5"/>
        <v>938.6243386243386</v>
      </c>
      <c r="K26" s="9">
        <f t="shared" si="6"/>
        <v>24</v>
      </c>
      <c r="L26" s="59"/>
    </row>
    <row r="27" spans="1:12" ht="25.5" customHeight="1">
      <c r="A27" s="100">
        <f t="shared" si="0"/>
        <v>25</v>
      </c>
      <c r="B27" s="55" t="s">
        <v>69</v>
      </c>
      <c r="C27" s="85" t="s">
        <v>166</v>
      </c>
      <c r="D27" s="57">
        <v>334</v>
      </c>
      <c r="E27" s="39">
        <f t="shared" si="1"/>
        <v>469.8412698412698</v>
      </c>
      <c r="F27" s="9">
        <f t="shared" si="2"/>
        <v>21</v>
      </c>
      <c r="G27" s="76">
        <v>440</v>
      </c>
      <c r="H27" s="39">
        <f t="shared" si="3"/>
        <v>456.79012345679007</v>
      </c>
      <c r="I27" s="9">
        <f t="shared" si="4"/>
        <v>23</v>
      </c>
      <c r="J27" s="39">
        <f t="shared" si="5"/>
        <v>926.63139329806</v>
      </c>
      <c r="K27" s="9">
        <f t="shared" si="6"/>
        <v>25</v>
      </c>
      <c r="L27" s="59"/>
    </row>
    <row r="28" spans="1:13" ht="25.5">
      <c r="A28" s="100">
        <f t="shared" si="0"/>
        <v>26</v>
      </c>
      <c r="B28" s="41" t="s">
        <v>117</v>
      </c>
      <c r="C28" s="85" t="s">
        <v>120</v>
      </c>
      <c r="D28" s="10">
        <v>286</v>
      </c>
      <c r="E28" s="39">
        <f t="shared" si="1"/>
        <v>546.031746031746</v>
      </c>
      <c r="F28" s="9">
        <f t="shared" si="2"/>
        <v>17</v>
      </c>
      <c r="G28" s="76">
        <v>520</v>
      </c>
      <c r="H28" s="39">
        <f t="shared" si="3"/>
        <v>358.02469135802465</v>
      </c>
      <c r="I28" s="9">
        <f t="shared" si="4"/>
        <v>26</v>
      </c>
      <c r="J28" s="39">
        <f t="shared" si="5"/>
        <v>904.0564373897707</v>
      </c>
      <c r="K28" s="9">
        <f t="shared" si="6"/>
        <v>26</v>
      </c>
      <c r="L28" s="54"/>
      <c r="M28" s="74"/>
    </row>
    <row r="29" spans="1:12" ht="25.5">
      <c r="A29" s="100">
        <f t="shared" si="0"/>
        <v>27</v>
      </c>
      <c r="B29" s="58" t="s">
        <v>65</v>
      </c>
      <c r="C29" s="86" t="s">
        <v>63</v>
      </c>
      <c r="D29" s="42">
        <v>300</v>
      </c>
      <c r="E29" s="39">
        <f t="shared" si="1"/>
        <v>523.8095238095237</v>
      </c>
      <c r="F29" s="9">
        <f t="shared" si="2"/>
        <v>19</v>
      </c>
      <c r="G29" s="76">
        <v>539</v>
      </c>
      <c r="H29" s="39">
        <f t="shared" si="3"/>
        <v>334.5679012345679</v>
      </c>
      <c r="I29" s="9">
        <f t="shared" si="4"/>
        <v>27</v>
      </c>
      <c r="J29" s="39">
        <f t="shared" si="5"/>
        <v>858.3774250440916</v>
      </c>
      <c r="K29" s="9">
        <f t="shared" si="6"/>
        <v>27</v>
      </c>
      <c r="L29" s="59"/>
    </row>
    <row r="30" spans="1:12" ht="25.5">
      <c r="A30" s="100">
        <f t="shared" si="0"/>
        <v>28</v>
      </c>
      <c r="B30" s="41" t="s">
        <v>79</v>
      </c>
      <c r="C30" s="85" t="s">
        <v>85</v>
      </c>
      <c r="D30" s="10">
        <v>140</v>
      </c>
      <c r="E30" s="39">
        <f t="shared" si="1"/>
        <v>777.7777777777777</v>
      </c>
      <c r="F30" s="9">
        <f t="shared" si="2"/>
        <v>12</v>
      </c>
      <c r="G30" s="76" t="s">
        <v>130</v>
      </c>
      <c r="H30" s="39">
        <f t="shared" si="3"/>
        <v>0</v>
      </c>
      <c r="I30" s="9">
        <f t="shared" si="4"/>
        <v>31</v>
      </c>
      <c r="J30" s="39">
        <f t="shared" si="5"/>
        <v>777.7777777777777</v>
      </c>
      <c r="K30" s="9">
        <f t="shared" si="6"/>
        <v>28</v>
      </c>
      <c r="L30" s="59"/>
    </row>
    <row r="31" spans="1:12" ht="25.5">
      <c r="A31" s="100">
        <f t="shared" si="0"/>
        <v>29</v>
      </c>
      <c r="B31" s="41" t="s">
        <v>77</v>
      </c>
      <c r="C31" s="85" t="s">
        <v>85</v>
      </c>
      <c r="D31" s="10">
        <v>388</v>
      </c>
      <c r="E31" s="39">
        <f t="shared" si="1"/>
        <v>384.1269841269841</v>
      </c>
      <c r="F31" s="9">
        <f t="shared" si="2"/>
        <v>27</v>
      </c>
      <c r="G31" s="76">
        <v>578</v>
      </c>
      <c r="H31" s="39">
        <f t="shared" si="3"/>
        <v>286.41975308641975</v>
      </c>
      <c r="I31" s="9">
        <f t="shared" si="4"/>
        <v>28</v>
      </c>
      <c r="J31" s="39">
        <f t="shared" si="5"/>
        <v>670.5467372134038</v>
      </c>
      <c r="K31" s="9">
        <f t="shared" si="6"/>
        <v>29</v>
      </c>
      <c r="L31" s="59"/>
    </row>
    <row r="32" spans="1:12" ht="25.5">
      <c r="A32" s="100">
        <f t="shared" si="0"/>
        <v>30</v>
      </c>
      <c r="B32" s="55" t="s">
        <v>64</v>
      </c>
      <c r="C32" s="85" t="s">
        <v>63</v>
      </c>
      <c r="D32" s="42">
        <v>575</v>
      </c>
      <c r="E32" s="39">
        <f t="shared" si="1"/>
        <v>87.30158730158729</v>
      </c>
      <c r="F32" s="9">
        <f t="shared" si="2"/>
        <v>30</v>
      </c>
      <c r="G32" s="76">
        <v>725</v>
      </c>
      <c r="H32" s="39">
        <f t="shared" si="3"/>
        <v>104.93827160493827</v>
      </c>
      <c r="I32" s="9">
        <f t="shared" si="4"/>
        <v>30</v>
      </c>
      <c r="J32" s="39">
        <f t="shared" si="5"/>
        <v>192.23985890652557</v>
      </c>
      <c r="K32" s="9">
        <f t="shared" si="6"/>
        <v>30</v>
      </c>
      <c r="L32" s="59"/>
    </row>
    <row r="33" spans="1:12" ht="25.5">
      <c r="A33" s="100">
        <f t="shared" si="0"/>
        <v>31</v>
      </c>
      <c r="B33" s="56" t="s">
        <v>157</v>
      </c>
      <c r="C33" s="86" t="s">
        <v>129</v>
      </c>
      <c r="D33" s="57">
        <v>720</v>
      </c>
      <c r="E33" s="39">
        <v>1</v>
      </c>
      <c r="F33" s="9">
        <f t="shared" si="2"/>
        <v>31</v>
      </c>
      <c r="G33" s="76">
        <v>700</v>
      </c>
      <c r="H33" s="39">
        <f t="shared" si="3"/>
        <v>135.80246913580245</v>
      </c>
      <c r="I33" s="9">
        <f t="shared" si="4"/>
        <v>29</v>
      </c>
      <c r="J33" s="39">
        <f t="shared" si="5"/>
        <v>136.80246913580245</v>
      </c>
      <c r="K33" s="9">
        <f t="shared" si="6"/>
        <v>31</v>
      </c>
      <c r="L33" s="59"/>
    </row>
    <row r="34" spans="1:12" ht="25.5">
      <c r="A34" s="100">
        <f t="shared" si="0"/>
        <v>32</v>
      </c>
      <c r="B34" s="41" t="s">
        <v>104</v>
      </c>
      <c r="C34" s="86" t="s">
        <v>103</v>
      </c>
      <c r="D34" s="10" t="s">
        <v>130</v>
      </c>
      <c r="E34" s="39">
        <f>IF(D34&lt;&gt;"",IF(ISNUMBER(D34),MAX(1000/TME1*(TME1-D34+MIN(D:D)),0),0),"")</f>
        <v>0</v>
      </c>
      <c r="F34" s="9">
        <f t="shared" si="2"/>
        <v>32</v>
      </c>
      <c r="G34" s="76" t="s">
        <v>159</v>
      </c>
      <c r="H34" s="39">
        <f t="shared" si="3"/>
        <v>0</v>
      </c>
      <c r="I34" s="9">
        <f t="shared" si="4"/>
        <v>31</v>
      </c>
      <c r="J34" s="39">
        <f t="shared" si="5"/>
        <v>0</v>
      </c>
      <c r="K34" s="9">
        <f t="shared" si="6"/>
        <v>32</v>
      </c>
      <c r="L34" s="59"/>
    </row>
  </sheetData>
  <sheetProtection/>
  <mergeCells count="4">
    <mergeCell ref="A1:A2"/>
    <mergeCell ref="B1:B2"/>
    <mergeCell ref="C1:C2"/>
    <mergeCell ref="L1:L2"/>
  </mergeCells>
  <printOptions horizontalCentered="1"/>
  <pageMargins left="0.29" right="0.23" top="0.590625" bottom="0.5118110236220472" header="0.26" footer="0.5118110236220472"/>
  <pageSetup fitToHeight="1" fitToWidth="1" horizontalDpi="300" verticalDpi="300" orientation="portrait" paperSize="9" scale="70" r:id="rId1"/>
  <headerFooter alignWithMargins="0">
    <oddHeader>&amp;CPuchar Wagarowicza 2011
Kategoria  TM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34"/>
  <sheetViews>
    <sheetView view="pageLayout" workbookViewId="0" topLeftCell="A23">
      <selection activeCell="C37" sqref="C37"/>
    </sheetView>
  </sheetViews>
  <sheetFormatPr defaultColWidth="9.00390625" defaultRowHeight="12.75"/>
  <cols>
    <col min="1" max="1" width="3.00390625" style="0" customWidth="1"/>
    <col min="2" max="2" width="24.375" style="94" customWidth="1"/>
    <col min="3" max="3" width="30.00390625" style="95" bestFit="1" customWidth="1"/>
    <col min="4" max="4" width="5.75390625" style="96" bestFit="1" customWidth="1"/>
    <col min="5" max="5" width="8.625" style="96" customWidth="1"/>
    <col min="6" max="6" width="3.625" style="96" customWidth="1"/>
    <col min="7" max="7" width="5.625" style="96" customWidth="1"/>
    <col min="8" max="8" width="8.625" style="96" bestFit="1" customWidth="1"/>
    <col min="9" max="9" width="3.625" style="96" customWidth="1"/>
    <col min="10" max="10" width="8.625" style="96" bestFit="1" customWidth="1"/>
    <col min="11" max="11" width="3.625" style="96" customWidth="1"/>
  </cols>
  <sheetData>
    <row r="1" spans="1:11" ht="12.75" customHeight="1">
      <c r="A1" s="129" t="s">
        <v>0</v>
      </c>
      <c r="B1" s="117" t="s">
        <v>1</v>
      </c>
      <c r="C1" s="116" t="s">
        <v>2</v>
      </c>
      <c r="D1" s="133" t="s">
        <v>9</v>
      </c>
      <c r="E1" s="134"/>
      <c r="F1" s="135"/>
      <c r="G1" s="133" t="s">
        <v>10</v>
      </c>
      <c r="H1" s="134"/>
      <c r="I1" s="135"/>
      <c r="J1" s="133" t="s">
        <v>14</v>
      </c>
      <c r="K1" s="135"/>
    </row>
    <row r="2" spans="1:11" s="25" customFormat="1" ht="72" customHeight="1">
      <c r="A2" s="115"/>
      <c r="B2" s="130"/>
      <c r="C2" s="115"/>
      <c r="D2" s="37" t="s">
        <v>17</v>
      </c>
      <c r="E2" s="38" t="s">
        <v>18</v>
      </c>
      <c r="F2" s="37" t="s">
        <v>13</v>
      </c>
      <c r="G2" s="37" t="s">
        <v>17</v>
      </c>
      <c r="H2" s="38" t="s">
        <v>18</v>
      </c>
      <c r="I2" s="37" t="s">
        <v>13</v>
      </c>
      <c r="J2" s="38" t="s">
        <v>18</v>
      </c>
      <c r="K2" s="37" t="s">
        <v>13</v>
      </c>
    </row>
    <row r="3" spans="1:11" ht="25.5">
      <c r="A3" s="100">
        <f aca="true" t="shared" si="0" ref="A3:A30">IF(P3&lt;&gt;"",P3,K3)</f>
        <v>1</v>
      </c>
      <c r="B3" s="41" t="s">
        <v>110</v>
      </c>
      <c r="C3" s="41" t="s">
        <v>109</v>
      </c>
      <c r="D3" s="10">
        <v>25</v>
      </c>
      <c r="E3" s="39">
        <f aca="true" t="shared" si="1" ref="E3:E32">IF(D3&lt;&gt;"",IF(ISNUMBER(D3),MAX(1000/TDE1*(TDE1-D3+MIN(D$1:D$65536)),0),0),"")</f>
        <v>1000</v>
      </c>
      <c r="F3" s="9">
        <f aca="true" t="shared" si="2" ref="F3:F30">IF(E3&lt;&gt;"",RANK(E3,E$1:E$65536),"")</f>
        <v>1</v>
      </c>
      <c r="G3" s="42">
        <v>0</v>
      </c>
      <c r="H3" s="39">
        <f aca="true" t="shared" si="3" ref="H3:H17">IF(G3&lt;&gt;"",IF(ISNUMBER(G3),MAX(1000/TDE2*(TDE2-G3+MIN(G$1:G$65536)),0),0),"")</f>
        <v>1000</v>
      </c>
      <c r="I3" s="9">
        <f aca="true" t="shared" si="4" ref="I3:I31">IF(H3&lt;&gt;"",RANK(H3,H$1:H$65536),"")</f>
        <v>1</v>
      </c>
      <c r="J3" s="39">
        <f aca="true" t="shared" si="5" ref="J3:J30">IF(H3&lt;&gt;"",E3+H3,"")</f>
        <v>2000</v>
      </c>
      <c r="K3" s="9">
        <f aca="true" t="shared" si="6" ref="K3:K31">IF(J3&lt;&gt;"",RANK(J3,J$1:J$65536),"")</f>
        <v>1</v>
      </c>
    </row>
    <row r="4" spans="1:11" ht="38.25">
      <c r="A4" s="100">
        <f t="shared" si="0"/>
        <v>2</v>
      </c>
      <c r="B4" s="41" t="s">
        <v>136</v>
      </c>
      <c r="C4" s="85" t="s">
        <v>129</v>
      </c>
      <c r="D4" s="84">
        <v>35</v>
      </c>
      <c r="E4" s="39">
        <f t="shared" si="1"/>
        <v>987.6543209876543</v>
      </c>
      <c r="F4" s="9">
        <f t="shared" si="2"/>
        <v>4</v>
      </c>
      <c r="G4" s="42">
        <v>0</v>
      </c>
      <c r="H4" s="39">
        <f t="shared" si="3"/>
        <v>1000</v>
      </c>
      <c r="I4" s="9">
        <f t="shared" si="4"/>
        <v>1</v>
      </c>
      <c r="J4" s="39">
        <f t="shared" si="5"/>
        <v>1987.6543209876543</v>
      </c>
      <c r="K4" s="9">
        <f t="shared" si="6"/>
        <v>2</v>
      </c>
    </row>
    <row r="5" spans="1:11" ht="25.5">
      <c r="A5" s="100">
        <f t="shared" si="0"/>
        <v>3</v>
      </c>
      <c r="B5" s="41" t="s">
        <v>108</v>
      </c>
      <c r="C5" s="41" t="s">
        <v>109</v>
      </c>
      <c r="D5" s="57">
        <v>60</v>
      </c>
      <c r="E5" s="39">
        <f t="shared" si="1"/>
        <v>956.7901234567901</v>
      </c>
      <c r="F5" s="9">
        <f t="shared" si="2"/>
        <v>6</v>
      </c>
      <c r="G5" s="42">
        <v>0</v>
      </c>
      <c r="H5" s="39">
        <f t="shared" si="3"/>
        <v>1000</v>
      </c>
      <c r="I5" s="9">
        <f t="shared" si="4"/>
        <v>1</v>
      </c>
      <c r="J5" s="39">
        <f t="shared" si="5"/>
        <v>1956.79012345679</v>
      </c>
      <c r="K5" s="9">
        <f t="shared" si="6"/>
        <v>3</v>
      </c>
    </row>
    <row r="6" spans="1:11" ht="25.5" customHeight="1">
      <c r="A6" s="100">
        <f t="shared" si="0"/>
        <v>4</v>
      </c>
      <c r="B6" s="41" t="s">
        <v>133</v>
      </c>
      <c r="C6" s="86" t="s">
        <v>129</v>
      </c>
      <c r="D6" s="57">
        <v>25</v>
      </c>
      <c r="E6" s="39">
        <f t="shared" si="1"/>
        <v>1000</v>
      </c>
      <c r="F6" s="9">
        <f t="shared" si="2"/>
        <v>1</v>
      </c>
      <c r="G6" s="42">
        <v>25</v>
      </c>
      <c r="H6" s="39">
        <f t="shared" si="3"/>
        <v>953.7037037037037</v>
      </c>
      <c r="I6" s="9">
        <f t="shared" si="4"/>
        <v>8</v>
      </c>
      <c r="J6" s="39">
        <f t="shared" si="5"/>
        <v>1953.7037037037037</v>
      </c>
      <c r="K6" s="9">
        <f t="shared" si="6"/>
        <v>4</v>
      </c>
    </row>
    <row r="7" spans="1:11" ht="38.25">
      <c r="A7" s="100">
        <f t="shared" si="0"/>
        <v>5</v>
      </c>
      <c r="B7" s="41" t="s">
        <v>99</v>
      </c>
      <c r="C7" s="86" t="s">
        <v>98</v>
      </c>
      <c r="D7" s="57">
        <v>75</v>
      </c>
      <c r="E7" s="39">
        <f t="shared" si="1"/>
        <v>938.2716049382716</v>
      </c>
      <c r="F7" s="9">
        <f t="shared" si="2"/>
        <v>7</v>
      </c>
      <c r="G7" s="42">
        <v>0</v>
      </c>
      <c r="H7" s="39">
        <f t="shared" si="3"/>
        <v>1000</v>
      </c>
      <c r="I7" s="9">
        <f t="shared" si="4"/>
        <v>1</v>
      </c>
      <c r="J7" s="39">
        <f t="shared" si="5"/>
        <v>1938.2716049382716</v>
      </c>
      <c r="K7" s="9">
        <f t="shared" si="6"/>
        <v>5</v>
      </c>
    </row>
    <row r="8" spans="1:11" ht="25.5" customHeight="1">
      <c r="A8" s="100">
        <f t="shared" si="0"/>
        <v>6</v>
      </c>
      <c r="B8" s="40" t="s">
        <v>114</v>
      </c>
      <c r="C8" s="41" t="s">
        <v>109</v>
      </c>
      <c r="D8" s="42">
        <v>100</v>
      </c>
      <c r="E8" s="39">
        <f t="shared" si="1"/>
        <v>907.4074074074074</v>
      </c>
      <c r="F8" s="9">
        <f t="shared" si="2"/>
        <v>10</v>
      </c>
      <c r="G8" s="42">
        <v>0</v>
      </c>
      <c r="H8" s="39">
        <f t="shared" si="3"/>
        <v>1000</v>
      </c>
      <c r="I8" s="9">
        <f t="shared" si="4"/>
        <v>1</v>
      </c>
      <c r="J8" s="39">
        <f t="shared" si="5"/>
        <v>1907.4074074074074</v>
      </c>
      <c r="K8" s="9">
        <f t="shared" si="6"/>
        <v>6</v>
      </c>
    </row>
    <row r="9" spans="1:11" ht="25.5">
      <c r="A9" s="100">
        <f t="shared" si="0"/>
        <v>7</v>
      </c>
      <c r="B9" s="58" t="s">
        <v>151</v>
      </c>
      <c r="C9" s="86" t="s">
        <v>98</v>
      </c>
      <c r="D9" s="57">
        <v>95</v>
      </c>
      <c r="E9" s="39">
        <f t="shared" si="1"/>
        <v>913.5802469135801</v>
      </c>
      <c r="F9" s="9">
        <f t="shared" si="2"/>
        <v>9</v>
      </c>
      <c r="G9" s="42">
        <v>25</v>
      </c>
      <c r="H9" s="39">
        <f t="shared" si="3"/>
        <v>953.7037037037037</v>
      </c>
      <c r="I9" s="9">
        <f t="shared" si="4"/>
        <v>8</v>
      </c>
      <c r="J9" s="39">
        <f t="shared" si="5"/>
        <v>1867.2839506172838</v>
      </c>
      <c r="K9" s="9">
        <f t="shared" si="6"/>
        <v>7</v>
      </c>
    </row>
    <row r="10" spans="1:11" ht="38.25">
      <c r="A10" s="100">
        <f t="shared" si="0"/>
        <v>8</v>
      </c>
      <c r="B10" s="41" t="s">
        <v>101</v>
      </c>
      <c r="C10" s="86" t="s">
        <v>98</v>
      </c>
      <c r="D10" s="57">
        <v>143</v>
      </c>
      <c r="E10" s="39">
        <f t="shared" si="1"/>
        <v>854.3209876543209</v>
      </c>
      <c r="F10" s="9">
        <f t="shared" si="2"/>
        <v>13</v>
      </c>
      <c r="G10" s="42">
        <v>0</v>
      </c>
      <c r="H10" s="39">
        <f t="shared" si="3"/>
        <v>1000</v>
      </c>
      <c r="I10" s="9">
        <f t="shared" si="4"/>
        <v>1</v>
      </c>
      <c r="J10" s="39">
        <f t="shared" si="5"/>
        <v>1854.320987654321</v>
      </c>
      <c r="K10" s="9">
        <f t="shared" si="6"/>
        <v>8</v>
      </c>
    </row>
    <row r="11" spans="1:11" ht="25.5">
      <c r="A11" s="100">
        <f t="shared" si="0"/>
        <v>9</v>
      </c>
      <c r="B11" s="41" t="s">
        <v>142</v>
      </c>
      <c r="C11" s="86" t="s">
        <v>96</v>
      </c>
      <c r="D11" s="57">
        <v>233</v>
      </c>
      <c r="E11" s="39">
        <f t="shared" si="1"/>
        <v>743.2098765432098</v>
      </c>
      <c r="F11" s="9">
        <f t="shared" si="2"/>
        <v>16</v>
      </c>
      <c r="G11" s="42">
        <v>10</v>
      </c>
      <c r="H11" s="39">
        <f t="shared" si="3"/>
        <v>981.4814814814815</v>
      </c>
      <c r="I11" s="9">
        <f t="shared" si="4"/>
        <v>7</v>
      </c>
      <c r="J11" s="39">
        <f t="shared" si="5"/>
        <v>1724.6913580246915</v>
      </c>
      <c r="K11" s="9">
        <f t="shared" si="6"/>
        <v>9</v>
      </c>
    </row>
    <row r="12" spans="1:11" ht="25.5" customHeight="1">
      <c r="A12" s="100">
        <f t="shared" si="0"/>
        <v>10</v>
      </c>
      <c r="B12" s="41" t="s">
        <v>134</v>
      </c>
      <c r="C12" s="86" t="s">
        <v>135</v>
      </c>
      <c r="D12" s="57">
        <v>25</v>
      </c>
      <c r="E12" s="39">
        <f t="shared" si="1"/>
        <v>1000</v>
      </c>
      <c r="F12" s="9">
        <f t="shared" si="2"/>
        <v>1</v>
      </c>
      <c r="G12" s="42">
        <v>150</v>
      </c>
      <c r="H12" s="39">
        <f t="shared" si="3"/>
        <v>722.2222222222222</v>
      </c>
      <c r="I12" s="9">
        <f t="shared" si="4"/>
        <v>12</v>
      </c>
      <c r="J12" s="39">
        <f t="shared" si="5"/>
        <v>1722.2222222222222</v>
      </c>
      <c r="K12" s="9">
        <f t="shared" si="6"/>
        <v>10</v>
      </c>
    </row>
    <row r="13" spans="1:11" ht="25.5">
      <c r="A13" s="100">
        <f t="shared" si="0"/>
        <v>11</v>
      </c>
      <c r="B13" s="41" t="s">
        <v>115</v>
      </c>
      <c r="C13" s="86" t="s">
        <v>116</v>
      </c>
      <c r="D13" s="84">
        <v>185</v>
      </c>
      <c r="E13" s="39">
        <f t="shared" si="1"/>
        <v>802.469135802469</v>
      </c>
      <c r="F13" s="9">
        <f t="shared" si="2"/>
        <v>15</v>
      </c>
      <c r="G13" s="42">
        <v>50</v>
      </c>
      <c r="H13" s="39">
        <f t="shared" si="3"/>
        <v>907.4074074074074</v>
      </c>
      <c r="I13" s="9">
        <f t="shared" si="4"/>
        <v>10</v>
      </c>
      <c r="J13" s="39">
        <f t="shared" si="5"/>
        <v>1709.8765432098764</v>
      </c>
      <c r="K13" s="9">
        <f t="shared" si="6"/>
        <v>11</v>
      </c>
    </row>
    <row r="14" spans="1:11" ht="25.5">
      <c r="A14" s="100">
        <f t="shared" si="0"/>
        <v>12</v>
      </c>
      <c r="B14" s="41" t="s">
        <v>150</v>
      </c>
      <c r="C14" s="85" t="s">
        <v>135</v>
      </c>
      <c r="D14" s="10">
        <v>125</v>
      </c>
      <c r="E14" s="39">
        <f t="shared" si="1"/>
        <v>876.5432098765432</v>
      </c>
      <c r="F14" s="9">
        <f t="shared" si="2"/>
        <v>12</v>
      </c>
      <c r="G14" s="42">
        <v>180</v>
      </c>
      <c r="H14" s="39">
        <f t="shared" si="3"/>
        <v>666.6666666666666</v>
      </c>
      <c r="I14" s="9">
        <f t="shared" si="4"/>
        <v>13</v>
      </c>
      <c r="J14" s="39">
        <f t="shared" si="5"/>
        <v>1543.2098765432097</v>
      </c>
      <c r="K14" s="9">
        <f t="shared" si="6"/>
        <v>12</v>
      </c>
    </row>
    <row r="15" spans="1:11" ht="25.5">
      <c r="A15" s="100">
        <f t="shared" si="0"/>
        <v>13</v>
      </c>
      <c r="B15" s="41" t="s">
        <v>145</v>
      </c>
      <c r="C15" s="86" t="s">
        <v>129</v>
      </c>
      <c r="D15" s="57">
        <v>275</v>
      </c>
      <c r="E15" s="39">
        <f t="shared" si="1"/>
        <v>691.358024691358</v>
      </c>
      <c r="F15" s="9">
        <f t="shared" si="2"/>
        <v>17</v>
      </c>
      <c r="G15" s="42">
        <v>185</v>
      </c>
      <c r="H15" s="39">
        <f t="shared" si="3"/>
        <v>657.4074074074074</v>
      </c>
      <c r="I15" s="9">
        <f t="shared" si="4"/>
        <v>14</v>
      </c>
      <c r="J15" s="39">
        <f t="shared" si="5"/>
        <v>1348.7654320987654</v>
      </c>
      <c r="K15" s="9">
        <f t="shared" si="6"/>
        <v>13</v>
      </c>
    </row>
    <row r="16" spans="1:11" ht="25.5">
      <c r="A16" s="100">
        <f t="shared" si="0"/>
        <v>14</v>
      </c>
      <c r="B16" s="41" t="s">
        <v>144</v>
      </c>
      <c r="C16" s="86" t="s">
        <v>96</v>
      </c>
      <c r="D16" s="10">
        <v>120</v>
      </c>
      <c r="E16" s="39">
        <f t="shared" si="1"/>
        <v>882.716049382716</v>
      </c>
      <c r="F16" s="9">
        <f t="shared" si="2"/>
        <v>11</v>
      </c>
      <c r="G16" s="42">
        <v>319</v>
      </c>
      <c r="H16" s="39">
        <f t="shared" si="3"/>
        <v>409.25925925925924</v>
      </c>
      <c r="I16" s="9">
        <f t="shared" si="4"/>
        <v>15</v>
      </c>
      <c r="J16" s="39">
        <f t="shared" si="5"/>
        <v>1291.9753086419753</v>
      </c>
      <c r="K16" s="9">
        <f t="shared" si="6"/>
        <v>14</v>
      </c>
    </row>
    <row r="17" spans="1:11" ht="25.5">
      <c r="A17" s="100">
        <f t="shared" si="0"/>
        <v>15</v>
      </c>
      <c r="B17" s="41" t="s">
        <v>111</v>
      </c>
      <c r="C17" s="41" t="s">
        <v>109</v>
      </c>
      <c r="D17" s="84">
        <v>85</v>
      </c>
      <c r="E17" s="39">
        <f t="shared" si="1"/>
        <v>925.9259259259259</v>
      </c>
      <c r="F17" s="9">
        <f t="shared" si="2"/>
        <v>8</v>
      </c>
      <c r="G17" s="42">
        <v>445</v>
      </c>
      <c r="H17" s="39">
        <f t="shared" si="3"/>
        <v>175.92592592592592</v>
      </c>
      <c r="I17" s="9">
        <f t="shared" si="4"/>
        <v>18</v>
      </c>
      <c r="J17" s="39">
        <f t="shared" si="5"/>
        <v>1101.8518518518517</v>
      </c>
      <c r="K17" s="9">
        <f t="shared" si="6"/>
        <v>15</v>
      </c>
    </row>
    <row r="18" spans="1:11" ht="25.5">
      <c r="A18" s="100">
        <f t="shared" si="0"/>
        <v>16</v>
      </c>
      <c r="B18" s="41" t="s">
        <v>137</v>
      </c>
      <c r="C18" s="86" t="s">
        <v>96</v>
      </c>
      <c r="D18" s="57">
        <v>51</v>
      </c>
      <c r="E18" s="39">
        <f t="shared" si="1"/>
        <v>967.9012345679012</v>
      </c>
      <c r="F18" s="9">
        <f t="shared" si="2"/>
        <v>5</v>
      </c>
      <c r="G18" s="42">
        <v>840</v>
      </c>
      <c r="H18" s="39">
        <v>1</v>
      </c>
      <c r="I18" s="9">
        <f t="shared" si="4"/>
        <v>21</v>
      </c>
      <c r="J18" s="39">
        <f t="shared" si="5"/>
        <v>968.9012345679012</v>
      </c>
      <c r="K18" s="9">
        <f t="shared" si="6"/>
        <v>16</v>
      </c>
    </row>
    <row r="19" spans="1:11" ht="25.5">
      <c r="A19" s="100">
        <f t="shared" si="0"/>
        <v>17</v>
      </c>
      <c r="B19" s="41" t="s">
        <v>100</v>
      </c>
      <c r="C19" s="86" t="s">
        <v>98</v>
      </c>
      <c r="D19" s="57">
        <v>770</v>
      </c>
      <c r="E19" s="39">
        <f t="shared" si="1"/>
        <v>80.24691358024691</v>
      </c>
      <c r="F19" s="9">
        <f t="shared" si="2"/>
        <v>28</v>
      </c>
      <c r="G19" s="42">
        <v>80</v>
      </c>
      <c r="H19" s="39">
        <f>IF(G19&lt;&gt;"",IF(ISNUMBER(G19),MAX(1000/TDE2*(TDE2-G19+MIN(G:G)),0),0),"")</f>
        <v>851.8518518518518</v>
      </c>
      <c r="I19" s="9">
        <f t="shared" si="4"/>
        <v>11</v>
      </c>
      <c r="J19" s="39">
        <f t="shared" si="5"/>
        <v>932.0987654320987</v>
      </c>
      <c r="K19" s="9">
        <f t="shared" si="6"/>
        <v>17</v>
      </c>
    </row>
    <row r="20" spans="1:11" ht="25.5">
      <c r="A20" s="100">
        <f t="shared" si="0"/>
        <v>18</v>
      </c>
      <c r="B20" s="41" t="s">
        <v>113</v>
      </c>
      <c r="C20" s="41" t="s">
        <v>109</v>
      </c>
      <c r="D20" s="84">
        <v>170</v>
      </c>
      <c r="E20" s="39">
        <f t="shared" si="1"/>
        <v>820.9876543209876</v>
      </c>
      <c r="F20" s="9">
        <f t="shared" si="2"/>
        <v>14</v>
      </c>
      <c r="G20" s="42">
        <v>610</v>
      </c>
      <c r="H20" s="39">
        <v>1</v>
      </c>
      <c r="I20" s="9">
        <f t="shared" si="4"/>
        <v>21</v>
      </c>
      <c r="J20" s="39">
        <f t="shared" si="5"/>
        <v>821.9876543209876</v>
      </c>
      <c r="K20" s="9">
        <f t="shared" si="6"/>
        <v>18</v>
      </c>
    </row>
    <row r="21" spans="1:11" ht="25.5">
      <c r="A21" s="100">
        <f t="shared" si="0"/>
        <v>19</v>
      </c>
      <c r="B21" s="41" t="s">
        <v>149</v>
      </c>
      <c r="C21" s="85" t="s">
        <v>135</v>
      </c>
      <c r="D21" s="10">
        <v>415</v>
      </c>
      <c r="E21" s="39">
        <f t="shared" si="1"/>
        <v>518.5185185185185</v>
      </c>
      <c r="F21" s="9">
        <f t="shared" si="2"/>
        <v>18</v>
      </c>
      <c r="G21" s="42">
        <v>455</v>
      </c>
      <c r="H21" s="39">
        <f>IF(G21&lt;&gt;"",IF(ISNUMBER(G21),MAX(1000/TDE2*(TDE2-G21+MIN(G:G)),0),0),"")</f>
        <v>157.40740740740742</v>
      </c>
      <c r="I21" s="9">
        <f t="shared" si="4"/>
        <v>19</v>
      </c>
      <c r="J21" s="39">
        <f t="shared" si="5"/>
        <v>675.9259259259259</v>
      </c>
      <c r="K21" s="9">
        <f t="shared" si="6"/>
        <v>19</v>
      </c>
    </row>
    <row r="22" spans="1:11" ht="25.5">
      <c r="A22" s="100">
        <f t="shared" si="0"/>
        <v>20</v>
      </c>
      <c r="B22" s="41" t="s">
        <v>139</v>
      </c>
      <c r="C22" s="86" t="s">
        <v>96</v>
      </c>
      <c r="D22" s="57">
        <v>576</v>
      </c>
      <c r="E22" s="39">
        <f t="shared" si="1"/>
        <v>319.75308641975306</v>
      </c>
      <c r="F22" s="9">
        <f t="shared" si="2"/>
        <v>23</v>
      </c>
      <c r="G22" s="42">
        <v>361</v>
      </c>
      <c r="H22" s="39">
        <f>IF(G22&lt;&gt;"",IF(ISNUMBER(G22),MAX(1000/TDE2*(TDE2-G22+MIN(G:G)),0),0),"")</f>
        <v>331.48148148148147</v>
      </c>
      <c r="I22" s="9">
        <f t="shared" si="4"/>
        <v>16</v>
      </c>
      <c r="J22" s="39">
        <f t="shared" si="5"/>
        <v>651.2345679012345</v>
      </c>
      <c r="K22" s="9">
        <f t="shared" si="6"/>
        <v>20</v>
      </c>
    </row>
    <row r="23" spans="1:11" ht="25.5">
      <c r="A23" s="100">
        <f t="shared" si="0"/>
        <v>21</v>
      </c>
      <c r="B23" s="41" t="s">
        <v>112</v>
      </c>
      <c r="C23" s="41" t="s">
        <v>109</v>
      </c>
      <c r="D23" s="57">
        <v>495</v>
      </c>
      <c r="E23" s="39">
        <f t="shared" si="1"/>
        <v>419.75308641975306</v>
      </c>
      <c r="F23" s="9">
        <f t="shared" si="2"/>
        <v>20</v>
      </c>
      <c r="G23" s="42">
        <v>435</v>
      </c>
      <c r="H23" s="39">
        <f>IF(G23&lt;&gt;"",IF(ISNUMBER(G23),MAX(1000/TDE2*(TDE2-G23+MIN(G:G)),0),0),"")</f>
        <v>194.44444444444446</v>
      </c>
      <c r="I23" s="9">
        <f t="shared" si="4"/>
        <v>17</v>
      </c>
      <c r="J23" s="39">
        <f t="shared" si="5"/>
        <v>614.1975308641975</v>
      </c>
      <c r="K23" s="9">
        <f t="shared" si="6"/>
        <v>21</v>
      </c>
    </row>
    <row r="24" spans="1:11" ht="25.5">
      <c r="A24" s="100">
        <f t="shared" si="0"/>
        <v>22</v>
      </c>
      <c r="B24" s="41" t="s">
        <v>146</v>
      </c>
      <c r="C24" s="85" t="s">
        <v>96</v>
      </c>
      <c r="D24" s="42">
        <v>443</v>
      </c>
      <c r="E24" s="39">
        <f t="shared" si="1"/>
        <v>483.9506172839506</v>
      </c>
      <c r="F24" s="9">
        <f t="shared" si="2"/>
        <v>19</v>
      </c>
      <c r="G24" s="42">
        <v>600</v>
      </c>
      <c r="H24" s="39">
        <v>1</v>
      </c>
      <c r="I24" s="9">
        <f t="shared" si="4"/>
        <v>21</v>
      </c>
      <c r="J24" s="39">
        <f t="shared" si="5"/>
        <v>484.9506172839506</v>
      </c>
      <c r="K24" s="9">
        <f t="shared" si="6"/>
        <v>22</v>
      </c>
    </row>
    <row r="25" spans="1:11" ht="25.5">
      <c r="A25" s="100">
        <f t="shared" si="0"/>
        <v>23</v>
      </c>
      <c r="B25" s="41" t="s">
        <v>141</v>
      </c>
      <c r="C25" s="85" t="s">
        <v>129</v>
      </c>
      <c r="D25" s="84">
        <v>495</v>
      </c>
      <c r="E25" s="39">
        <f t="shared" si="1"/>
        <v>419.75308641975306</v>
      </c>
      <c r="F25" s="9">
        <f t="shared" si="2"/>
        <v>20</v>
      </c>
      <c r="G25" s="42">
        <v>555</v>
      </c>
      <c r="H25" s="39">
        <v>1</v>
      </c>
      <c r="I25" s="9">
        <f t="shared" si="4"/>
        <v>21</v>
      </c>
      <c r="J25" s="39">
        <f t="shared" si="5"/>
        <v>420.75308641975306</v>
      </c>
      <c r="K25" s="9">
        <f t="shared" si="6"/>
        <v>23</v>
      </c>
    </row>
    <row r="26" spans="1:11" ht="25.5">
      <c r="A26" s="100">
        <f t="shared" si="0"/>
        <v>24</v>
      </c>
      <c r="B26" s="41" t="s">
        <v>147</v>
      </c>
      <c r="C26" s="86" t="s">
        <v>96</v>
      </c>
      <c r="D26" s="57">
        <v>565</v>
      </c>
      <c r="E26" s="39">
        <f t="shared" si="1"/>
        <v>333.3333333333333</v>
      </c>
      <c r="F26" s="9">
        <f t="shared" si="2"/>
        <v>22</v>
      </c>
      <c r="G26" s="42">
        <v>740</v>
      </c>
      <c r="H26" s="39">
        <v>1</v>
      </c>
      <c r="I26" s="9">
        <f t="shared" si="4"/>
        <v>21</v>
      </c>
      <c r="J26" s="39">
        <f t="shared" si="5"/>
        <v>334.3333333333333</v>
      </c>
      <c r="K26" s="9">
        <f t="shared" si="6"/>
        <v>24</v>
      </c>
    </row>
    <row r="27" spans="1:11" ht="25.5">
      <c r="A27" s="100">
        <f t="shared" si="0"/>
        <v>25</v>
      </c>
      <c r="B27" s="41" t="s">
        <v>138</v>
      </c>
      <c r="C27" s="86" t="s">
        <v>96</v>
      </c>
      <c r="D27" s="57">
        <v>630</v>
      </c>
      <c r="E27" s="39">
        <f t="shared" si="1"/>
        <v>253.0864197530864</v>
      </c>
      <c r="F27" s="9">
        <f t="shared" si="2"/>
        <v>24</v>
      </c>
      <c r="G27" s="42">
        <v>580</v>
      </c>
      <c r="H27" s="39">
        <v>1</v>
      </c>
      <c r="I27" s="9">
        <f t="shared" si="4"/>
        <v>21</v>
      </c>
      <c r="J27" s="39">
        <f t="shared" si="5"/>
        <v>254.0864197530864</v>
      </c>
      <c r="K27" s="9">
        <f t="shared" si="6"/>
        <v>25</v>
      </c>
    </row>
    <row r="28" spans="1:11" ht="25.5">
      <c r="A28" s="100">
        <f t="shared" si="0"/>
        <v>26</v>
      </c>
      <c r="B28" s="41" t="s">
        <v>148</v>
      </c>
      <c r="C28" s="85" t="s">
        <v>129</v>
      </c>
      <c r="D28" s="57">
        <v>685</v>
      </c>
      <c r="E28" s="39">
        <f t="shared" si="1"/>
        <v>185.18518518518516</v>
      </c>
      <c r="F28" s="9">
        <f t="shared" si="2"/>
        <v>25</v>
      </c>
      <c r="G28" s="42" t="s">
        <v>130</v>
      </c>
      <c r="H28" s="39">
        <f>IF(G28&lt;&gt;"",IF(ISNUMBER(G28),MAX(1000/TDE2*(TDE2-G28+MIN(G:G)),0),0),"")</f>
        <v>0</v>
      </c>
      <c r="I28" s="9">
        <f t="shared" si="4"/>
        <v>28</v>
      </c>
      <c r="J28" s="39">
        <f t="shared" si="5"/>
        <v>185.18518518518516</v>
      </c>
      <c r="K28" s="9">
        <f t="shared" si="6"/>
        <v>26</v>
      </c>
    </row>
    <row r="29" spans="1:11" ht="25.5">
      <c r="A29" s="100">
        <f t="shared" si="0"/>
        <v>27</v>
      </c>
      <c r="B29" s="41" t="s">
        <v>143</v>
      </c>
      <c r="C29" s="86" t="s">
        <v>96</v>
      </c>
      <c r="D29" s="57">
        <v>700</v>
      </c>
      <c r="E29" s="39">
        <f t="shared" si="1"/>
        <v>166.66666666666666</v>
      </c>
      <c r="F29" s="9">
        <f t="shared" si="2"/>
        <v>27</v>
      </c>
      <c r="G29" s="42">
        <v>710</v>
      </c>
      <c r="H29" s="39">
        <v>1</v>
      </c>
      <c r="I29" s="9">
        <f t="shared" si="4"/>
        <v>21</v>
      </c>
      <c r="J29" s="39">
        <f t="shared" si="5"/>
        <v>167.66666666666666</v>
      </c>
      <c r="K29" s="9">
        <f t="shared" si="6"/>
        <v>27</v>
      </c>
    </row>
    <row r="30" spans="1:11" ht="25.5">
      <c r="A30" s="100">
        <f t="shared" si="0"/>
        <v>28</v>
      </c>
      <c r="B30" s="41" t="s">
        <v>140</v>
      </c>
      <c r="C30" s="86" t="s">
        <v>129</v>
      </c>
      <c r="D30" s="57" t="s">
        <v>130</v>
      </c>
      <c r="E30" s="39">
        <f t="shared" si="1"/>
        <v>0</v>
      </c>
      <c r="F30" s="9">
        <f t="shared" si="2"/>
        <v>30</v>
      </c>
      <c r="G30" s="42">
        <v>493</v>
      </c>
      <c r="H30" s="39">
        <f>IF(G30&lt;&gt;"",IF(ISNUMBER(G30),MAX(1000/TDE2*(TDE2-G30+MIN(G:G)),0),0),"")</f>
        <v>87.03703703703704</v>
      </c>
      <c r="I30" s="9">
        <f t="shared" si="4"/>
        <v>20</v>
      </c>
      <c r="J30" s="39">
        <f t="shared" si="5"/>
        <v>87.03703703703704</v>
      </c>
      <c r="K30" s="9">
        <f t="shared" si="6"/>
        <v>28</v>
      </c>
    </row>
    <row r="31" spans="1:42" ht="38.25">
      <c r="A31" s="54" t="s">
        <v>169</v>
      </c>
      <c r="B31" s="41" t="s">
        <v>198</v>
      </c>
      <c r="C31" s="41" t="s">
        <v>129</v>
      </c>
      <c r="D31" s="42">
        <v>695</v>
      </c>
      <c r="E31" s="39">
        <f>IF(D31&lt;&gt;"",IF(ISNUMBER(D31),MAX(1000/TDE1*(TDE1-D31+MIN(D:D)),0),0),"")</f>
        <v>172.8395061728395</v>
      </c>
      <c r="F31" s="9" t="s">
        <v>169</v>
      </c>
      <c r="G31" s="42" t="s">
        <v>159</v>
      </c>
      <c r="H31" s="39">
        <f>IF(G31&lt;&gt;"",IF(ISNUMBER(G31),MAX(1000/TDE2*(TDE2-G31+MIN(G:G)),0),0),"")</f>
        <v>0</v>
      </c>
      <c r="I31" s="9"/>
      <c r="J31" s="39" t="s">
        <v>169</v>
      </c>
      <c r="K31" s="9" t="s">
        <v>169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</row>
    <row r="32" spans="1:42" ht="25.5">
      <c r="A32" s="54" t="s">
        <v>169</v>
      </c>
      <c r="B32" s="41" t="s">
        <v>197</v>
      </c>
      <c r="C32" s="41" t="s">
        <v>129</v>
      </c>
      <c r="D32" s="42">
        <v>815</v>
      </c>
      <c r="E32" s="39">
        <f>IF(D32&lt;&gt;"",IF(ISNUMBER(D32),MAX(1000/TDE1*(TDE1-D32+MIN(D:D)),0),0),"")</f>
        <v>24.691358024691358</v>
      </c>
      <c r="F32" s="9" t="s">
        <v>169</v>
      </c>
      <c r="G32" s="42" t="s">
        <v>159</v>
      </c>
      <c r="H32" s="39">
        <f>IF(G32&lt;&gt;"",IF(ISNUMBER(G32),MAX(1000/TDE2*(TDE2-G32+MIN(G:G)),0),0),"")</f>
        <v>0</v>
      </c>
      <c r="I32" s="9"/>
      <c r="J32" s="39" t="s">
        <v>169</v>
      </c>
      <c r="K32" s="9" t="s">
        <v>169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</row>
    <row r="33" spans="4:42" ht="12.75">
      <c r="D33" s="80"/>
      <c r="E33" s="78"/>
      <c r="F33" s="79"/>
      <c r="G33" s="80"/>
      <c r="H33" s="80"/>
      <c r="I33" s="80"/>
      <c r="J33" s="78"/>
      <c r="K33" s="8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</row>
    <row r="34" spans="4:42" ht="12.75">
      <c r="D34" s="80"/>
      <c r="E34" s="78"/>
      <c r="F34" s="79"/>
      <c r="G34" s="80"/>
      <c r="H34" s="80"/>
      <c r="I34" s="80"/>
      <c r="J34" s="78"/>
      <c r="K34" s="8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</row>
    <row r="35" spans="4:42" ht="12.75">
      <c r="D35" s="80"/>
      <c r="E35" s="78"/>
      <c r="F35" s="79"/>
      <c r="G35" s="80"/>
      <c r="H35" s="80"/>
      <c r="I35" s="80"/>
      <c r="J35" s="78"/>
      <c r="K35" s="8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</row>
    <row r="36" spans="4:42" ht="12.75">
      <c r="D36" s="80"/>
      <c r="E36" s="78"/>
      <c r="F36" s="79"/>
      <c r="G36" s="80"/>
      <c r="H36" s="80"/>
      <c r="I36" s="80"/>
      <c r="J36" s="78"/>
      <c r="K36" s="8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</row>
    <row r="37" spans="4:42" ht="12.75">
      <c r="D37" s="80"/>
      <c r="E37" s="78"/>
      <c r="F37" s="79"/>
      <c r="G37" s="80"/>
      <c r="H37" s="80"/>
      <c r="I37" s="80"/>
      <c r="J37" s="78"/>
      <c r="K37" s="8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</row>
    <row r="38" spans="4:42" ht="12.75">
      <c r="D38" s="80"/>
      <c r="E38" s="78"/>
      <c r="F38" s="79"/>
      <c r="G38" s="80"/>
      <c r="H38" s="80"/>
      <c r="I38" s="80"/>
      <c r="J38" s="78"/>
      <c r="K38" s="8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</row>
    <row r="39" spans="4:42" ht="12.75">
      <c r="D39" s="80"/>
      <c r="E39" s="78"/>
      <c r="F39" s="79"/>
      <c r="G39" s="80"/>
      <c r="H39" s="80"/>
      <c r="I39" s="80"/>
      <c r="J39" s="78"/>
      <c r="K39" s="8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</row>
    <row r="40" spans="4:42" ht="12.75">
      <c r="D40" s="80"/>
      <c r="E40" s="78"/>
      <c r="F40" s="79"/>
      <c r="G40" s="80"/>
      <c r="H40" s="80"/>
      <c r="I40" s="80"/>
      <c r="J40" s="78"/>
      <c r="K40" s="8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</row>
    <row r="41" spans="4:42" ht="12.75">
      <c r="D41" s="80"/>
      <c r="E41" s="78"/>
      <c r="F41" s="79"/>
      <c r="G41" s="80"/>
      <c r="H41" s="80"/>
      <c r="I41" s="80"/>
      <c r="J41" s="78"/>
      <c r="K41" s="8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</row>
    <row r="42" spans="4:42" ht="12.75">
      <c r="D42" s="80"/>
      <c r="E42" s="78"/>
      <c r="F42" s="79"/>
      <c r="G42" s="80"/>
      <c r="H42" s="80"/>
      <c r="I42" s="80"/>
      <c r="J42" s="78"/>
      <c r="K42" s="8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</row>
    <row r="43" spans="4:42" ht="12.75">
      <c r="D43" s="80"/>
      <c r="E43" s="78"/>
      <c r="F43" s="79"/>
      <c r="G43" s="80"/>
      <c r="H43" s="80"/>
      <c r="I43" s="80"/>
      <c r="J43" s="78"/>
      <c r="K43" s="8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</row>
    <row r="44" spans="4:42" ht="12.75">
      <c r="D44" s="80"/>
      <c r="E44" s="78"/>
      <c r="F44" s="79"/>
      <c r="G44" s="80"/>
      <c r="H44" s="80"/>
      <c r="I44" s="80"/>
      <c r="J44" s="78"/>
      <c r="K44" s="8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</row>
    <row r="45" spans="4:42" ht="12.75">
      <c r="D45" s="80"/>
      <c r="E45" s="78"/>
      <c r="F45" s="79"/>
      <c r="G45" s="80"/>
      <c r="H45" s="80"/>
      <c r="I45" s="80"/>
      <c r="J45" s="78"/>
      <c r="K45" s="8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</row>
    <row r="46" spans="4:42" ht="12.75">
      <c r="D46" s="80"/>
      <c r="E46" s="78"/>
      <c r="F46" s="79"/>
      <c r="G46" s="80"/>
      <c r="H46" s="80"/>
      <c r="I46" s="80"/>
      <c r="J46" s="78"/>
      <c r="K46" s="8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</row>
    <row r="47" spans="4:42" ht="12.75">
      <c r="D47" s="80"/>
      <c r="E47" s="78"/>
      <c r="F47" s="79"/>
      <c r="G47" s="80"/>
      <c r="H47" s="80"/>
      <c r="I47" s="80"/>
      <c r="J47" s="78"/>
      <c r="K47" s="8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</row>
    <row r="48" spans="4:42" ht="12.75">
      <c r="D48" s="80"/>
      <c r="E48" s="80"/>
      <c r="F48" s="80"/>
      <c r="G48" s="80"/>
      <c r="H48" s="80"/>
      <c r="I48" s="80"/>
      <c r="J48" s="80"/>
      <c r="K48" s="8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</row>
    <row r="49" spans="4:42" ht="12.75">
      <c r="D49" s="80"/>
      <c r="E49" s="80"/>
      <c r="F49" s="80"/>
      <c r="G49" s="80"/>
      <c r="H49" s="80"/>
      <c r="I49" s="80"/>
      <c r="J49" s="80"/>
      <c r="K49" s="8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</row>
    <row r="50" spans="4:42" ht="12.75">
      <c r="D50" s="80"/>
      <c r="E50" s="80"/>
      <c r="F50" s="80"/>
      <c r="G50" s="80"/>
      <c r="H50" s="80"/>
      <c r="I50" s="80"/>
      <c r="J50" s="80"/>
      <c r="K50" s="8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</row>
    <row r="51" spans="4:42" ht="12.75">
      <c r="D51" s="80"/>
      <c r="E51" s="80"/>
      <c r="F51" s="80"/>
      <c r="G51" s="80"/>
      <c r="H51" s="80"/>
      <c r="I51" s="80"/>
      <c r="J51" s="80"/>
      <c r="K51" s="8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</row>
    <row r="52" spans="4:42" ht="12.75">
      <c r="D52" s="80"/>
      <c r="E52" s="80"/>
      <c r="F52" s="80"/>
      <c r="G52" s="80"/>
      <c r="H52" s="80"/>
      <c r="I52" s="80"/>
      <c r="J52" s="80"/>
      <c r="K52" s="8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</row>
    <row r="53" spans="4:42" ht="12.75">
      <c r="D53" s="80"/>
      <c r="E53" s="80"/>
      <c r="F53" s="80"/>
      <c r="G53" s="80"/>
      <c r="H53" s="80"/>
      <c r="I53" s="80"/>
      <c r="J53" s="80"/>
      <c r="K53" s="8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</row>
    <row r="54" spans="4:42" ht="12.75">
      <c r="D54" s="80"/>
      <c r="E54" s="80"/>
      <c r="F54" s="80"/>
      <c r="G54" s="80"/>
      <c r="H54" s="80"/>
      <c r="I54" s="80"/>
      <c r="J54" s="80"/>
      <c r="K54" s="8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</row>
    <row r="55" spans="4:42" ht="12.75">
      <c r="D55" s="80"/>
      <c r="E55" s="80"/>
      <c r="F55" s="80"/>
      <c r="G55" s="80"/>
      <c r="H55" s="80"/>
      <c r="I55" s="80"/>
      <c r="J55" s="80"/>
      <c r="K55" s="8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</row>
    <row r="56" spans="4:42" ht="12.75">
      <c r="D56" s="80"/>
      <c r="E56" s="80"/>
      <c r="F56" s="80"/>
      <c r="G56" s="80"/>
      <c r="H56" s="80"/>
      <c r="I56" s="80"/>
      <c r="J56" s="80"/>
      <c r="K56" s="8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</row>
    <row r="57" spans="4:42" ht="12.75">
      <c r="D57" s="80"/>
      <c r="E57" s="80"/>
      <c r="F57" s="80"/>
      <c r="G57" s="80"/>
      <c r="H57" s="80"/>
      <c r="I57" s="80"/>
      <c r="J57" s="80"/>
      <c r="K57" s="8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</row>
    <row r="58" spans="4:42" ht="12.75">
      <c r="D58" s="80"/>
      <c r="E58" s="80"/>
      <c r="F58" s="80"/>
      <c r="G58" s="80"/>
      <c r="H58" s="80"/>
      <c r="I58" s="80"/>
      <c r="J58" s="80"/>
      <c r="K58" s="8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</row>
    <row r="59" spans="4:42" ht="12.75">
      <c r="D59" s="80"/>
      <c r="E59" s="80"/>
      <c r="F59" s="80"/>
      <c r="G59" s="80"/>
      <c r="H59" s="80"/>
      <c r="I59" s="80"/>
      <c r="J59" s="80"/>
      <c r="K59" s="8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</row>
    <row r="60" spans="4:42" ht="12.75">
      <c r="D60" s="80"/>
      <c r="E60" s="80"/>
      <c r="F60" s="80"/>
      <c r="G60" s="80"/>
      <c r="H60" s="80"/>
      <c r="I60" s="80"/>
      <c r="J60" s="80"/>
      <c r="K60" s="8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</row>
    <row r="61" spans="4:42" ht="12.75">
      <c r="D61" s="80"/>
      <c r="E61" s="80"/>
      <c r="F61" s="80"/>
      <c r="G61" s="80"/>
      <c r="H61" s="80"/>
      <c r="I61" s="80"/>
      <c r="J61" s="80"/>
      <c r="K61" s="8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</row>
    <row r="62" spans="4:42" ht="12.75">
      <c r="D62" s="80"/>
      <c r="E62" s="80"/>
      <c r="F62" s="80"/>
      <c r="G62" s="80"/>
      <c r="H62" s="80"/>
      <c r="I62" s="80"/>
      <c r="J62" s="80"/>
      <c r="K62" s="8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</row>
    <row r="63" spans="4:42" ht="12.75">
      <c r="D63" s="80"/>
      <c r="E63" s="80"/>
      <c r="F63" s="80"/>
      <c r="G63" s="80"/>
      <c r="H63" s="80"/>
      <c r="I63" s="80"/>
      <c r="J63" s="80"/>
      <c r="K63" s="8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</row>
    <row r="64" spans="4:42" ht="12.75">
      <c r="D64" s="80"/>
      <c r="E64" s="80"/>
      <c r="F64" s="80"/>
      <c r="G64" s="80"/>
      <c r="H64" s="80"/>
      <c r="I64" s="80"/>
      <c r="J64" s="80"/>
      <c r="K64" s="8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</row>
    <row r="65" spans="4:42" ht="12.75">
      <c r="D65" s="80"/>
      <c r="E65" s="80"/>
      <c r="F65" s="80"/>
      <c r="G65" s="80"/>
      <c r="H65" s="80"/>
      <c r="I65" s="80"/>
      <c r="J65" s="80"/>
      <c r="K65" s="8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</row>
    <row r="66" spans="4:42" ht="12.75">
      <c r="D66" s="80"/>
      <c r="E66" s="80"/>
      <c r="F66" s="80"/>
      <c r="G66" s="80"/>
      <c r="H66" s="80"/>
      <c r="I66" s="80"/>
      <c r="J66" s="80"/>
      <c r="K66" s="8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</row>
    <row r="67" spans="4:42" ht="12.75">
      <c r="D67" s="80"/>
      <c r="E67" s="80"/>
      <c r="F67" s="80"/>
      <c r="G67" s="80"/>
      <c r="H67" s="80"/>
      <c r="I67" s="80"/>
      <c r="J67" s="80"/>
      <c r="K67" s="8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</row>
    <row r="68" spans="4:42" ht="12.75">
      <c r="D68" s="80"/>
      <c r="E68" s="80"/>
      <c r="F68" s="80"/>
      <c r="G68" s="80"/>
      <c r="H68" s="80"/>
      <c r="I68" s="80"/>
      <c r="J68" s="80"/>
      <c r="K68" s="8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</row>
    <row r="69" spans="4:42" ht="12.75">
      <c r="D69" s="80"/>
      <c r="E69" s="80"/>
      <c r="F69" s="80"/>
      <c r="G69" s="80"/>
      <c r="H69" s="80"/>
      <c r="I69" s="80"/>
      <c r="J69" s="80"/>
      <c r="K69" s="8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</row>
    <row r="70" spans="4:42" ht="12.75">
      <c r="D70" s="80"/>
      <c r="E70" s="80"/>
      <c r="F70" s="80"/>
      <c r="G70" s="80"/>
      <c r="H70" s="80"/>
      <c r="I70" s="80"/>
      <c r="J70" s="80"/>
      <c r="K70" s="8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</row>
    <row r="71" spans="4:42" ht="12.75">
      <c r="D71" s="80"/>
      <c r="E71" s="80"/>
      <c r="F71" s="80"/>
      <c r="G71" s="80"/>
      <c r="H71" s="80"/>
      <c r="I71" s="80"/>
      <c r="J71" s="80"/>
      <c r="K71" s="8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</row>
    <row r="72" spans="4:42" ht="12.75">
      <c r="D72" s="80"/>
      <c r="E72" s="80"/>
      <c r="F72" s="80"/>
      <c r="G72" s="80"/>
      <c r="H72" s="80"/>
      <c r="I72" s="80"/>
      <c r="J72" s="80"/>
      <c r="K72" s="8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</row>
    <row r="73" spans="4:42" ht="12.75">
      <c r="D73" s="80"/>
      <c r="E73" s="80"/>
      <c r="F73" s="80"/>
      <c r="G73" s="80"/>
      <c r="H73" s="80"/>
      <c r="I73" s="80"/>
      <c r="J73" s="80"/>
      <c r="K73" s="8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</row>
    <row r="74" spans="4:42" ht="12.75">
      <c r="D74" s="80"/>
      <c r="E74" s="80"/>
      <c r="F74" s="80"/>
      <c r="G74" s="80"/>
      <c r="H74" s="80"/>
      <c r="I74" s="80"/>
      <c r="J74" s="80"/>
      <c r="K74" s="8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</row>
    <row r="75" spans="4:42" ht="12.75">
      <c r="D75" s="80"/>
      <c r="E75" s="80"/>
      <c r="F75" s="80"/>
      <c r="G75" s="80"/>
      <c r="H75" s="80"/>
      <c r="I75" s="80"/>
      <c r="J75" s="80"/>
      <c r="K75" s="8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</row>
    <row r="76" spans="4:42" ht="12.75">
      <c r="D76" s="80"/>
      <c r="E76" s="80"/>
      <c r="F76" s="80"/>
      <c r="G76" s="80"/>
      <c r="H76" s="80"/>
      <c r="I76" s="80"/>
      <c r="J76" s="80"/>
      <c r="K76" s="8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</row>
    <row r="77" spans="4:42" ht="12.75">
      <c r="D77" s="80"/>
      <c r="E77" s="80"/>
      <c r="F77" s="80"/>
      <c r="G77" s="80"/>
      <c r="H77" s="80"/>
      <c r="I77" s="80"/>
      <c r="J77" s="80"/>
      <c r="K77" s="8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</row>
    <row r="78" spans="4:42" ht="12.75">
      <c r="D78" s="80"/>
      <c r="E78" s="80"/>
      <c r="F78" s="80"/>
      <c r="G78" s="80"/>
      <c r="H78" s="80"/>
      <c r="I78" s="80"/>
      <c r="J78" s="80"/>
      <c r="K78" s="8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</row>
    <row r="79" spans="4:42" ht="12.75">
      <c r="D79" s="80"/>
      <c r="E79" s="80"/>
      <c r="F79" s="80"/>
      <c r="G79" s="80"/>
      <c r="H79" s="80"/>
      <c r="I79" s="80"/>
      <c r="J79" s="80"/>
      <c r="K79" s="8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</row>
    <row r="80" spans="4:42" ht="12.75">
      <c r="D80" s="80"/>
      <c r="E80" s="80"/>
      <c r="F80" s="80"/>
      <c r="G80" s="80"/>
      <c r="H80" s="80"/>
      <c r="I80" s="80"/>
      <c r="J80" s="80"/>
      <c r="K80" s="8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</row>
    <row r="81" spans="4:42" ht="12.75">
      <c r="D81" s="80"/>
      <c r="E81" s="80"/>
      <c r="F81" s="80"/>
      <c r="G81" s="80"/>
      <c r="H81" s="80"/>
      <c r="I81" s="80"/>
      <c r="J81" s="80"/>
      <c r="K81" s="8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</row>
    <row r="82" spans="4:42" ht="12.75">
      <c r="D82" s="80"/>
      <c r="E82" s="80"/>
      <c r="F82" s="80"/>
      <c r="G82" s="80"/>
      <c r="H82" s="80"/>
      <c r="I82" s="80"/>
      <c r="J82" s="80"/>
      <c r="K82" s="8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</row>
    <row r="83" spans="4:42" ht="12.75">
      <c r="D83" s="80"/>
      <c r="E83" s="80"/>
      <c r="F83" s="80"/>
      <c r="G83" s="80"/>
      <c r="H83" s="80"/>
      <c r="I83" s="80"/>
      <c r="J83" s="80"/>
      <c r="K83" s="8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</row>
    <row r="84" spans="4:42" ht="12.75">
      <c r="D84" s="80"/>
      <c r="E84" s="80"/>
      <c r="F84" s="80"/>
      <c r="G84" s="80"/>
      <c r="H84" s="80"/>
      <c r="I84" s="80"/>
      <c r="J84" s="80"/>
      <c r="K84" s="8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</row>
    <row r="85" spans="4:42" ht="12.75">
      <c r="D85" s="80"/>
      <c r="E85" s="80"/>
      <c r="F85" s="80"/>
      <c r="G85" s="80"/>
      <c r="H85" s="80"/>
      <c r="I85" s="80"/>
      <c r="J85" s="80"/>
      <c r="K85" s="8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</row>
    <row r="86" spans="4:42" ht="12.75">
      <c r="D86" s="80"/>
      <c r="E86" s="80"/>
      <c r="F86" s="80"/>
      <c r="G86" s="80"/>
      <c r="H86" s="80"/>
      <c r="I86" s="80"/>
      <c r="J86" s="80"/>
      <c r="K86" s="8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</row>
    <row r="87" spans="4:42" ht="12.75">
      <c r="D87" s="80"/>
      <c r="E87" s="80"/>
      <c r="F87" s="80"/>
      <c r="G87" s="80"/>
      <c r="H87" s="80"/>
      <c r="I87" s="80"/>
      <c r="J87" s="80"/>
      <c r="K87" s="8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</row>
    <row r="88" spans="4:42" ht="12.75">
      <c r="D88" s="80"/>
      <c r="E88" s="80"/>
      <c r="F88" s="80"/>
      <c r="G88" s="80"/>
      <c r="H88" s="80"/>
      <c r="I88" s="80"/>
      <c r="J88" s="80"/>
      <c r="K88" s="8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</row>
    <row r="89" spans="4:42" ht="12.75">
      <c r="D89" s="80"/>
      <c r="E89" s="80"/>
      <c r="F89" s="80"/>
      <c r="G89" s="80"/>
      <c r="H89" s="80"/>
      <c r="I89" s="80"/>
      <c r="J89" s="80"/>
      <c r="K89" s="8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</row>
    <row r="90" spans="4:42" ht="12.75">
      <c r="D90" s="80"/>
      <c r="E90" s="80"/>
      <c r="F90" s="80"/>
      <c r="G90" s="80"/>
      <c r="H90" s="80"/>
      <c r="I90" s="80"/>
      <c r="J90" s="80"/>
      <c r="K90" s="8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</row>
    <row r="91" spans="4:42" ht="12.75">
      <c r="D91" s="80"/>
      <c r="E91" s="80"/>
      <c r="F91" s="80"/>
      <c r="G91" s="80"/>
      <c r="H91" s="80"/>
      <c r="I91" s="80"/>
      <c r="J91" s="80"/>
      <c r="K91" s="8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</row>
    <row r="92" spans="4:42" ht="12.75">
      <c r="D92" s="80"/>
      <c r="E92" s="80"/>
      <c r="F92" s="80"/>
      <c r="G92" s="80"/>
      <c r="H92" s="80"/>
      <c r="I92" s="80"/>
      <c r="J92" s="80"/>
      <c r="K92" s="8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</row>
    <row r="93" spans="4:42" ht="12.75">
      <c r="D93" s="80"/>
      <c r="E93" s="80"/>
      <c r="F93" s="80"/>
      <c r="G93" s="80"/>
      <c r="H93" s="80"/>
      <c r="I93" s="80"/>
      <c r="J93" s="80"/>
      <c r="K93" s="8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</row>
    <row r="94" spans="4:42" ht="12.75">
      <c r="D94" s="80"/>
      <c r="E94" s="80"/>
      <c r="F94" s="80"/>
      <c r="G94" s="80"/>
      <c r="H94" s="80"/>
      <c r="I94" s="80"/>
      <c r="J94" s="80"/>
      <c r="K94" s="8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</row>
    <row r="95" spans="4:42" ht="12.75">
      <c r="D95" s="80"/>
      <c r="E95" s="80"/>
      <c r="F95" s="80"/>
      <c r="G95" s="80"/>
      <c r="H95" s="80"/>
      <c r="I95" s="80"/>
      <c r="J95" s="80"/>
      <c r="K95" s="8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</row>
    <row r="96" spans="4:42" ht="12.75">
      <c r="D96" s="80"/>
      <c r="E96" s="80"/>
      <c r="F96" s="80"/>
      <c r="G96" s="80"/>
      <c r="H96" s="80"/>
      <c r="I96" s="80"/>
      <c r="J96" s="80"/>
      <c r="K96" s="8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</row>
    <row r="97" spans="4:42" ht="12.75">
      <c r="D97" s="80"/>
      <c r="E97" s="80"/>
      <c r="F97" s="80"/>
      <c r="G97" s="80"/>
      <c r="H97" s="80"/>
      <c r="I97" s="80"/>
      <c r="J97" s="80"/>
      <c r="K97" s="8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</row>
    <row r="98" spans="4:42" ht="12.75">
      <c r="D98" s="80"/>
      <c r="E98" s="80"/>
      <c r="F98" s="80"/>
      <c r="G98" s="80"/>
      <c r="H98" s="80"/>
      <c r="I98" s="80"/>
      <c r="J98" s="80"/>
      <c r="K98" s="8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</row>
    <row r="99" spans="4:42" ht="12.75">
      <c r="D99" s="80"/>
      <c r="E99" s="80"/>
      <c r="F99" s="80"/>
      <c r="G99" s="80"/>
      <c r="H99" s="80"/>
      <c r="I99" s="80"/>
      <c r="J99" s="80"/>
      <c r="K99" s="8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</row>
    <row r="100" spans="4:42" ht="12.75">
      <c r="D100" s="80"/>
      <c r="E100" s="80"/>
      <c r="F100" s="80"/>
      <c r="G100" s="80"/>
      <c r="H100" s="80"/>
      <c r="I100" s="80"/>
      <c r="J100" s="80"/>
      <c r="K100" s="8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</row>
    <row r="101" spans="4:42" ht="12.75">
      <c r="D101" s="80"/>
      <c r="E101" s="80"/>
      <c r="F101" s="80"/>
      <c r="G101" s="80"/>
      <c r="H101" s="80"/>
      <c r="I101" s="80"/>
      <c r="J101" s="80"/>
      <c r="K101" s="8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</row>
    <row r="102" spans="4:42" ht="12.75">
      <c r="D102" s="80"/>
      <c r="E102" s="80"/>
      <c r="F102" s="80"/>
      <c r="G102" s="80"/>
      <c r="H102" s="80"/>
      <c r="I102" s="80"/>
      <c r="J102" s="80"/>
      <c r="K102" s="8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</row>
    <row r="103" spans="4:42" ht="12.75">
      <c r="D103" s="80"/>
      <c r="E103" s="80"/>
      <c r="F103" s="80"/>
      <c r="G103" s="80"/>
      <c r="H103" s="80"/>
      <c r="I103" s="80"/>
      <c r="J103" s="80"/>
      <c r="K103" s="8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</row>
    <row r="104" spans="4:42" ht="12.75">
      <c r="D104" s="80"/>
      <c r="E104" s="80"/>
      <c r="F104" s="80"/>
      <c r="G104" s="80"/>
      <c r="H104" s="80"/>
      <c r="I104" s="80"/>
      <c r="J104" s="80"/>
      <c r="K104" s="8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</row>
    <row r="105" spans="4:42" ht="12.75">
      <c r="D105" s="80"/>
      <c r="E105" s="80"/>
      <c r="F105" s="80"/>
      <c r="G105" s="80"/>
      <c r="H105" s="80"/>
      <c r="I105" s="80"/>
      <c r="J105" s="80"/>
      <c r="K105" s="8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</row>
    <row r="106" spans="4:42" ht="12.75">
      <c r="D106" s="80"/>
      <c r="E106" s="80"/>
      <c r="F106" s="80"/>
      <c r="G106" s="80"/>
      <c r="H106" s="80"/>
      <c r="I106" s="80"/>
      <c r="J106" s="80"/>
      <c r="K106" s="8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</row>
    <row r="107" spans="4:42" ht="12.75">
      <c r="D107" s="80"/>
      <c r="E107" s="80"/>
      <c r="F107" s="80"/>
      <c r="G107" s="80"/>
      <c r="H107" s="80"/>
      <c r="I107" s="80"/>
      <c r="J107" s="80"/>
      <c r="K107" s="8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</row>
    <row r="108" spans="4:42" ht="12.75">
      <c r="D108" s="80"/>
      <c r="E108" s="80"/>
      <c r="F108" s="80"/>
      <c r="G108" s="80"/>
      <c r="H108" s="80"/>
      <c r="I108" s="80"/>
      <c r="J108" s="80"/>
      <c r="K108" s="8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</row>
    <row r="109" spans="4:42" ht="12.75">
      <c r="D109" s="80"/>
      <c r="E109" s="80"/>
      <c r="F109" s="80"/>
      <c r="G109" s="80"/>
      <c r="H109" s="80"/>
      <c r="I109" s="80"/>
      <c r="J109" s="80"/>
      <c r="K109" s="8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</row>
    <row r="110" spans="4:42" ht="12.75">
      <c r="D110" s="80"/>
      <c r="E110" s="80"/>
      <c r="F110" s="80"/>
      <c r="G110" s="80"/>
      <c r="H110" s="80"/>
      <c r="I110" s="80"/>
      <c r="J110" s="80"/>
      <c r="K110" s="8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</row>
    <row r="111" spans="4:42" ht="12.75">
      <c r="D111" s="80"/>
      <c r="E111" s="80"/>
      <c r="F111" s="80"/>
      <c r="G111" s="80"/>
      <c r="H111" s="80"/>
      <c r="I111" s="80"/>
      <c r="J111" s="80"/>
      <c r="K111" s="8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</row>
    <row r="112" spans="4:42" ht="12.75">
      <c r="D112" s="80"/>
      <c r="E112" s="80"/>
      <c r="F112" s="80"/>
      <c r="G112" s="80"/>
      <c r="H112" s="80"/>
      <c r="I112" s="80"/>
      <c r="J112" s="80"/>
      <c r="K112" s="8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</row>
    <row r="113" spans="4:42" ht="12.75">
      <c r="D113" s="80"/>
      <c r="E113" s="80"/>
      <c r="F113" s="80"/>
      <c r="G113" s="80"/>
      <c r="H113" s="80"/>
      <c r="I113" s="80"/>
      <c r="J113" s="80"/>
      <c r="K113" s="8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</row>
    <row r="114" spans="4:42" ht="12.75">
      <c r="D114" s="80"/>
      <c r="E114" s="80"/>
      <c r="F114" s="80"/>
      <c r="G114" s="80"/>
      <c r="H114" s="80"/>
      <c r="I114" s="80"/>
      <c r="J114" s="80"/>
      <c r="K114" s="8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</row>
    <row r="115" spans="4:42" ht="12.75">
      <c r="D115" s="80"/>
      <c r="E115" s="80"/>
      <c r="F115" s="80"/>
      <c r="G115" s="80"/>
      <c r="H115" s="80"/>
      <c r="I115" s="80"/>
      <c r="J115" s="80"/>
      <c r="K115" s="8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</row>
    <row r="116" spans="4:42" ht="12.75">
      <c r="D116" s="80"/>
      <c r="E116" s="80"/>
      <c r="F116" s="80"/>
      <c r="G116" s="80"/>
      <c r="H116" s="80"/>
      <c r="I116" s="80"/>
      <c r="J116" s="80"/>
      <c r="K116" s="8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</row>
    <row r="117" spans="4:42" ht="12.75">
      <c r="D117" s="80"/>
      <c r="E117" s="80"/>
      <c r="F117" s="80"/>
      <c r="G117" s="80"/>
      <c r="H117" s="80"/>
      <c r="I117" s="80"/>
      <c r="J117" s="80"/>
      <c r="K117" s="8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</row>
    <row r="118" spans="4:42" ht="12.75">
      <c r="D118" s="80"/>
      <c r="E118" s="80"/>
      <c r="F118" s="80"/>
      <c r="G118" s="80"/>
      <c r="H118" s="80"/>
      <c r="I118" s="80"/>
      <c r="J118" s="80"/>
      <c r="K118" s="8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</row>
    <row r="119" spans="4:42" ht="12.75">
      <c r="D119" s="80"/>
      <c r="E119" s="80"/>
      <c r="F119" s="80"/>
      <c r="G119" s="80"/>
      <c r="H119" s="80"/>
      <c r="I119" s="80"/>
      <c r="J119" s="80"/>
      <c r="K119" s="8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</row>
    <row r="120" spans="4:42" ht="12.75">
      <c r="D120" s="80"/>
      <c r="E120" s="80"/>
      <c r="F120" s="80"/>
      <c r="G120" s="80"/>
      <c r="H120" s="80"/>
      <c r="I120" s="80"/>
      <c r="J120" s="80"/>
      <c r="K120" s="8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</row>
    <row r="121" spans="4:42" ht="12.75">
      <c r="D121" s="80"/>
      <c r="E121" s="80"/>
      <c r="F121" s="80"/>
      <c r="G121" s="80"/>
      <c r="H121" s="80"/>
      <c r="I121" s="80"/>
      <c r="J121" s="80"/>
      <c r="K121" s="8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</row>
    <row r="122" spans="4:42" ht="12.75">
      <c r="D122" s="80"/>
      <c r="E122" s="80"/>
      <c r="F122" s="80"/>
      <c r="G122" s="80"/>
      <c r="H122" s="80"/>
      <c r="I122" s="80"/>
      <c r="J122" s="80"/>
      <c r="K122" s="8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</row>
    <row r="123" spans="4:42" ht="12.75">
      <c r="D123" s="80"/>
      <c r="E123" s="80"/>
      <c r="F123" s="80"/>
      <c r="G123" s="80"/>
      <c r="H123" s="80"/>
      <c r="I123" s="80"/>
      <c r="J123" s="80"/>
      <c r="K123" s="8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</row>
    <row r="124" spans="4:42" ht="12.75">
      <c r="D124" s="80"/>
      <c r="E124" s="80"/>
      <c r="F124" s="80"/>
      <c r="G124" s="80"/>
      <c r="H124" s="80"/>
      <c r="I124" s="80"/>
      <c r="J124" s="80"/>
      <c r="K124" s="8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</row>
    <row r="125" spans="4:42" ht="12.75">
      <c r="D125" s="80"/>
      <c r="E125" s="80"/>
      <c r="F125" s="80"/>
      <c r="G125" s="80"/>
      <c r="H125" s="80"/>
      <c r="I125" s="80"/>
      <c r="J125" s="80"/>
      <c r="K125" s="8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</row>
    <row r="126" spans="4:42" ht="12.75">
      <c r="D126" s="80"/>
      <c r="E126" s="80"/>
      <c r="F126" s="80"/>
      <c r="G126" s="80"/>
      <c r="H126" s="80"/>
      <c r="I126" s="80"/>
      <c r="J126" s="80"/>
      <c r="K126" s="8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</row>
    <row r="127" spans="4:42" ht="12.75">
      <c r="D127" s="80"/>
      <c r="E127" s="80"/>
      <c r="F127" s="80"/>
      <c r="G127" s="80"/>
      <c r="H127" s="80"/>
      <c r="I127" s="80"/>
      <c r="J127" s="80"/>
      <c r="K127" s="8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</row>
    <row r="128" spans="4:42" ht="12.75">
      <c r="D128" s="80"/>
      <c r="E128" s="80"/>
      <c r="F128" s="80"/>
      <c r="G128" s="80"/>
      <c r="H128" s="80"/>
      <c r="I128" s="80"/>
      <c r="J128" s="80"/>
      <c r="K128" s="8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</row>
    <row r="129" spans="4:42" ht="12.75">
      <c r="D129" s="80"/>
      <c r="E129" s="80"/>
      <c r="F129" s="80"/>
      <c r="G129" s="80"/>
      <c r="H129" s="80"/>
      <c r="I129" s="80"/>
      <c r="J129" s="80"/>
      <c r="K129" s="8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</row>
    <row r="130" spans="4:42" ht="12.75">
      <c r="D130" s="80"/>
      <c r="E130" s="80"/>
      <c r="F130" s="80"/>
      <c r="G130" s="80"/>
      <c r="H130" s="80"/>
      <c r="I130" s="80"/>
      <c r="J130" s="80"/>
      <c r="K130" s="8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</row>
    <row r="131" spans="4:42" ht="12.75">
      <c r="D131" s="80"/>
      <c r="E131" s="80"/>
      <c r="F131" s="80"/>
      <c r="G131" s="80"/>
      <c r="H131" s="80"/>
      <c r="I131" s="80"/>
      <c r="J131" s="80"/>
      <c r="K131" s="8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</row>
    <row r="132" spans="4:42" ht="12.75">
      <c r="D132" s="80"/>
      <c r="E132" s="80"/>
      <c r="F132" s="80"/>
      <c r="G132" s="80"/>
      <c r="H132" s="80"/>
      <c r="I132" s="80"/>
      <c r="J132" s="80"/>
      <c r="K132" s="8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</row>
    <row r="133" spans="4:42" ht="12.75">
      <c r="D133" s="80"/>
      <c r="E133" s="80"/>
      <c r="F133" s="80"/>
      <c r="G133" s="80"/>
      <c r="H133" s="80"/>
      <c r="I133" s="80"/>
      <c r="J133" s="80"/>
      <c r="K133" s="8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</row>
    <row r="134" spans="4:42" ht="12.75">
      <c r="D134" s="80"/>
      <c r="E134" s="80"/>
      <c r="F134" s="80"/>
      <c r="G134" s="80"/>
      <c r="H134" s="80"/>
      <c r="I134" s="80"/>
      <c r="J134" s="80"/>
      <c r="K134" s="8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</row>
  </sheetData>
  <sheetProtection/>
  <mergeCells count="6">
    <mergeCell ref="G1:I1"/>
    <mergeCell ref="J1:K1"/>
    <mergeCell ref="A1:A2"/>
    <mergeCell ref="B1:B2"/>
    <mergeCell ref="C1:C2"/>
    <mergeCell ref="D1:F1"/>
  </mergeCells>
  <printOptions horizontalCentered="1"/>
  <pageMargins left="0.5511811023622047" right="0.5905511811023623" top="0.6875" bottom="0.5118110236220472" header="0.28" footer="0.5118110236220472"/>
  <pageSetup fitToHeight="2" fitToWidth="1" horizontalDpi="300" verticalDpi="300" orientation="portrait" paperSize="9" scale="88" r:id="rId1"/>
  <headerFooter alignWithMargins="0">
    <oddHeader>&amp;CPuchar Wagarowicza 2011
Kategoria  TD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4.125" style="0" bestFit="1" customWidth="1"/>
    <col min="2" max="2" width="31.25390625" style="0" bestFit="1" customWidth="1"/>
    <col min="3" max="3" width="6.625" style="0" bestFit="1" customWidth="1"/>
  </cols>
  <sheetData>
    <row r="1" spans="1:3" ht="25.5" customHeight="1">
      <c r="A1" s="136" t="s">
        <v>1</v>
      </c>
      <c r="B1" s="136" t="s">
        <v>2</v>
      </c>
      <c r="C1" s="11" t="s">
        <v>9</v>
      </c>
    </row>
    <row r="2" spans="1:3" ht="42" customHeight="1">
      <c r="A2" s="137"/>
      <c r="B2" s="137"/>
      <c r="C2" s="37" t="s">
        <v>17</v>
      </c>
    </row>
    <row r="3" spans="1:3" ht="12.75">
      <c r="A3" s="56" t="s">
        <v>196</v>
      </c>
      <c r="B3" s="54" t="s">
        <v>194</v>
      </c>
      <c r="C3" s="42">
        <v>0</v>
      </c>
    </row>
    <row r="4" spans="1:3" ht="12.75">
      <c r="A4" s="56" t="s">
        <v>188</v>
      </c>
      <c r="B4" s="54" t="s">
        <v>194</v>
      </c>
      <c r="C4" s="42">
        <v>0</v>
      </c>
    </row>
    <row r="5" spans="1:3" ht="12.75">
      <c r="A5" s="41" t="s">
        <v>189</v>
      </c>
      <c r="B5" s="54" t="s">
        <v>194</v>
      </c>
      <c r="C5" s="42">
        <v>0</v>
      </c>
    </row>
    <row r="6" spans="1:3" ht="12.75">
      <c r="A6" s="13" t="s">
        <v>190</v>
      </c>
      <c r="B6" s="54" t="s">
        <v>194</v>
      </c>
      <c r="C6" s="42">
        <v>0</v>
      </c>
    </row>
    <row r="7" spans="1:3" ht="12.75">
      <c r="A7" s="83" t="s">
        <v>193</v>
      </c>
      <c r="B7" s="54" t="s">
        <v>194</v>
      </c>
      <c r="C7" s="84">
        <v>0</v>
      </c>
    </row>
    <row r="8" spans="1:3" ht="12.75">
      <c r="A8" s="59" t="s">
        <v>191</v>
      </c>
      <c r="B8" s="54" t="s">
        <v>195</v>
      </c>
      <c r="C8" s="42">
        <v>0</v>
      </c>
    </row>
    <row r="9" spans="1:3" ht="12.75">
      <c r="A9" s="59" t="s">
        <v>192</v>
      </c>
      <c r="B9" s="54" t="s">
        <v>195</v>
      </c>
      <c r="C9" s="42">
        <v>30</v>
      </c>
    </row>
    <row r="10" spans="1:3" ht="12.75" hidden="1">
      <c r="A10" s="59"/>
      <c r="B10" s="40"/>
      <c r="C10" s="42"/>
    </row>
    <row r="11" spans="1:3" ht="12.75" hidden="1">
      <c r="A11" s="56"/>
      <c r="B11" s="54"/>
      <c r="C11" s="42"/>
    </row>
    <row r="12" spans="1:3" ht="12.75" hidden="1">
      <c r="A12" s="59"/>
      <c r="B12" s="54"/>
      <c r="C12" s="42"/>
    </row>
    <row r="13" spans="1:3" ht="12.75" hidden="1">
      <c r="A13" s="56"/>
      <c r="B13" s="54"/>
      <c r="C13" s="42"/>
    </row>
    <row r="14" ht="12.75" hidden="1"/>
  </sheetData>
  <sheetProtection/>
  <mergeCells count="2">
    <mergeCell ref="A1:A2"/>
    <mergeCell ref="B1:B2"/>
  </mergeCells>
  <printOptions horizontalCentered="1"/>
  <pageMargins left="0.7874015748031497" right="0.7874015748031497" top="0.58" bottom="0.984251968503937" header="0.38" footer="0.5118110236220472"/>
  <pageSetup horizontalDpi="300" verticalDpi="300" orientation="portrait" paperSize="9" r:id="rId1"/>
  <headerFooter alignWithMargins="0">
    <oddHeader>&amp;CKATEGORIA  TP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view="pageLayout" workbookViewId="0" topLeftCell="A7">
      <selection activeCell="B12" sqref="B12"/>
    </sheetView>
  </sheetViews>
  <sheetFormatPr defaultColWidth="9.00390625" defaultRowHeight="12.75"/>
  <cols>
    <col min="1" max="1" width="5.00390625" style="0" customWidth="1"/>
    <col min="2" max="2" width="23.375" style="0" customWidth="1"/>
    <col min="3" max="3" width="21.25390625" style="0" customWidth="1"/>
    <col min="4" max="4" width="8.875" style="0" customWidth="1"/>
  </cols>
  <sheetData>
    <row r="1" spans="1:4" ht="12.75">
      <c r="A1" s="129" t="s">
        <v>0</v>
      </c>
      <c r="B1" s="116" t="s">
        <v>1</v>
      </c>
      <c r="C1" s="116" t="s">
        <v>2</v>
      </c>
      <c r="D1" s="11" t="s">
        <v>9</v>
      </c>
    </row>
    <row r="2" spans="1:4" ht="36.75">
      <c r="A2" s="115"/>
      <c r="B2" s="115"/>
      <c r="C2" s="115"/>
      <c r="D2" s="37" t="s">
        <v>17</v>
      </c>
    </row>
    <row r="3" spans="1:4" ht="25.5">
      <c r="A3" s="42">
        <v>1</v>
      </c>
      <c r="B3" s="41" t="s">
        <v>95</v>
      </c>
      <c r="C3" s="86" t="s">
        <v>73</v>
      </c>
      <c r="D3" s="112">
        <v>175</v>
      </c>
    </row>
    <row r="4" spans="1:4" ht="25.5">
      <c r="A4" s="42">
        <v>2</v>
      </c>
      <c r="B4" s="56" t="s">
        <v>62</v>
      </c>
      <c r="C4" s="40" t="s">
        <v>63</v>
      </c>
      <c r="D4" s="110">
        <v>290</v>
      </c>
    </row>
    <row r="5" spans="1:4" ht="25.5">
      <c r="A5" s="42">
        <v>3</v>
      </c>
      <c r="B5" s="55" t="s">
        <v>81</v>
      </c>
      <c r="C5" s="85" t="s">
        <v>85</v>
      </c>
      <c r="D5" s="112">
        <v>310</v>
      </c>
    </row>
    <row r="6" spans="1:4" ht="25.5">
      <c r="A6" s="42">
        <v>4</v>
      </c>
      <c r="B6" s="56" t="s">
        <v>132</v>
      </c>
      <c r="C6" s="86" t="s">
        <v>73</v>
      </c>
      <c r="D6" s="110">
        <v>510</v>
      </c>
    </row>
    <row r="7" spans="1:4" ht="25.5">
      <c r="A7" s="42">
        <v>5</v>
      </c>
      <c r="B7" s="58" t="s">
        <v>65</v>
      </c>
      <c r="C7" s="86" t="s">
        <v>63</v>
      </c>
      <c r="D7" s="110">
        <v>532</v>
      </c>
    </row>
    <row r="8" spans="1:4" ht="25.5">
      <c r="A8" s="42">
        <v>6</v>
      </c>
      <c r="B8" s="55" t="s">
        <v>64</v>
      </c>
      <c r="C8" s="85" t="s">
        <v>63</v>
      </c>
      <c r="D8" s="110">
        <v>650</v>
      </c>
    </row>
    <row r="9" spans="1:4" ht="25.5">
      <c r="A9" s="42" t="s">
        <v>169</v>
      </c>
      <c r="B9" s="41" t="s">
        <v>80</v>
      </c>
      <c r="C9" s="85" t="s">
        <v>85</v>
      </c>
      <c r="D9" s="111">
        <v>113</v>
      </c>
    </row>
    <row r="10" spans="1:4" ht="63.75">
      <c r="A10" s="42" t="s">
        <v>169</v>
      </c>
      <c r="B10" s="56" t="s">
        <v>168</v>
      </c>
      <c r="C10" s="106" t="s">
        <v>67</v>
      </c>
      <c r="D10" s="110">
        <v>305</v>
      </c>
    </row>
    <row r="11" spans="1:4" ht="25.5" customHeight="1">
      <c r="A11" s="42" t="s">
        <v>130</v>
      </c>
      <c r="B11" s="41" t="s">
        <v>170</v>
      </c>
      <c r="C11" s="85" t="s">
        <v>85</v>
      </c>
      <c r="D11" s="107" t="s">
        <v>130</v>
      </c>
    </row>
    <row r="12" spans="1:4" ht="25.5">
      <c r="A12" s="42" t="str">
        <f>IF(D12&lt;&gt;"",IF(D12="nkl","nkl",RANK(D12,D:D,1)),"")</f>
        <v>nkl</v>
      </c>
      <c r="B12" s="41" t="s">
        <v>84</v>
      </c>
      <c r="C12" s="85" t="s">
        <v>85</v>
      </c>
      <c r="D12" s="108" t="s">
        <v>130</v>
      </c>
    </row>
    <row r="13" spans="1:4" ht="25.5">
      <c r="A13" s="42" t="str">
        <f>IF(D13&lt;&gt;"",IF(D13="nkl","nkl",RANK(D13,D:D,1)),"")</f>
        <v>nkl</v>
      </c>
      <c r="B13" s="58" t="s">
        <v>78</v>
      </c>
      <c r="C13" s="85" t="s">
        <v>85</v>
      </c>
      <c r="D13" s="109" t="s">
        <v>130</v>
      </c>
    </row>
    <row r="14" spans="1:4" ht="25.5">
      <c r="A14" s="42" t="str">
        <f>IF(D14&lt;&gt;"",IF(D14="nkl","nkl",RANK(D14,D:D,1)),"")</f>
        <v>nkl</v>
      </c>
      <c r="B14" s="41" t="s">
        <v>79</v>
      </c>
      <c r="C14" s="85" t="s">
        <v>85</v>
      </c>
      <c r="D14" s="110" t="s">
        <v>130</v>
      </c>
    </row>
    <row r="15" spans="1:4" ht="25.5">
      <c r="A15" s="42" t="str">
        <f>IF(D15&lt;&gt;"",IF(D15="nkl","nkl",RANK(D15,D:D,1)),"")</f>
        <v>nkl</v>
      </c>
      <c r="B15" s="56" t="s">
        <v>82</v>
      </c>
      <c r="C15" s="85" t="s">
        <v>85</v>
      </c>
      <c r="D15" s="109" t="s">
        <v>130</v>
      </c>
    </row>
  </sheetData>
  <sheetProtection/>
  <mergeCells count="3">
    <mergeCell ref="B1:B2"/>
    <mergeCell ref="C1:C2"/>
    <mergeCell ref="A1:A2"/>
  </mergeCells>
  <printOptions horizontalCentered="1"/>
  <pageMargins left="0.7874015748031497" right="0.7874015748031497" top="0.9583333333333334" bottom="0.984251968503937" header="0.5118110236220472" footer="0.5118110236220472"/>
  <pageSetup horizontalDpi="300" verticalDpi="300" orientation="portrait" paperSize="9" r:id="rId1"/>
  <headerFooter alignWithMargins="0">
    <oddHeader>&amp;CPuchar Wagarowicza 2011
Kategoria  TN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D2" sqref="D2"/>
    </sheetView>
  </sheetViews>
  <sheetFormatPr defaultColWidth="9.00390625" defaultRowHeight="12.75"/>
  <sheetData>
    <row r="1" spans="1:14" ht="12.75">
      <c r="A1" s="138" t="s">
        <v>55</v>
      </c>
      <c r="B1" s="138"/>
      <c r="C1" s="142" t="s">
        <v>3</v>
      </c>
      <c r="D1" s="143"/>
      <c r="E1" s="144" t="s">
        <v>4</v>
      </c>
      <c r="F1" s="145"/>
      <c r="G1" s="146" t="s">
        <v>20</v>
      </c>
      <c r="H1" s="147"/>
      <c r="I1" s="148" t="s">
        <v>21</v>
      </c>
      <c r="J1" s="149"/>
      <c r="K1" s="139" t="s">
        <v>23</v>
      </c>
      <c r="L1" s="140"/>
      <c r="M1" s="141" t="s">
        <v>42</v>
      </c>
      <c r="N1" s="141"/>
    </row>
    <row r="2" spans="1:14" ht="12.75">
      <c r="A2" s="99" t="s">
        <v>5</v>
      </c>
      <c r="B2" s="99">
        <v>1170</v>
      </c>
      <c r="C2" s="43" t="s">
        <v>5</v>
      </c>
      <c r="D2" s="43">
        <v>1260</v>
      </c>
      <c r="E2" s="44" t="s">
        <v>5</v>
      </c>
      <c r="F2" s="44">
        <v>1170</v>
      </c>
      <c r="G2" s="45" t="s">
        <v>5</v>
      </c>
      <c r="H2" s="45">
        <v>630</v>
      </c>
      <c r="I2" s="46" t="s">
        <v>5</v>
      </c>
      <c r="J2" s="46">
        <v>810</v>
      </c>
      <c r="K2" s="47" t="s">
        <v>5</v>
      </c>
      <c r="L2" s="47"/>
      <c r="M2" s="77" t="s">
        <v>5</v>
      </c>
      <c r="N2" s="77"/>
    </row>
    <row r="3" spans="1:14" ht="12.75">
      <c r="A3" s="99" t="s">
        <v>6</v>
      </c>
      <c r="B3" s="99">
        <v>1710</v>
      </c>
      <c r="C3" s="43" t="s">
        <v>6</v>
      </c>
      <c r="D3" s="43">
        <v>720</v>
      </c>
      <c r="E3" s="44" t="s">
        <v>6</v>
      </c>
      <c r="F3" s="44">
        <v>720</v>
      </c>
      <c r="G3" s="45" t="s">
        <v>6</v>
      </c>
      <c r="H3" s="45">
        <v>810</v>
      </c>
      <c r="I3" s="46" t="s">
        <v>6</v>
      </c>
      <c r="J3" s="46">
        <v>540</v>
      </c>
      <c r="K3" s="47"/>
      <c r="L3" s="47"/>
      <c r="M3" s="77"/>
      <c r="N3" s="77"/>
    </row>
    <row r="4" spans="1:14" ht="12.75">
      <c r="A4" s="99" t="s">
        <v>7</v>
      </c>
      <c r="B4" s="99">
        <v>990</v>
      </c>
      <c r="C4" s="43" t="s">
        <v>7</v>
      </c>
      <c r="D4" s="43">
        <v>720</v>
      </c>
      <c r="E4" s="44" t="s">
        <v>7</v>
      </c>
      <c r="F4" s="44">
        <v>720</v>
      </c>
      <c r="G4" s="45" t="s">
        <v>7</v>
      </c>
      <c r="H4" s="45"/>
      <c r="I4" s="46" t="s">
        <v>7</v>
      </c>
      <c r="J4" s="46"/>
      <c r="K4" s="47"/>
      <c r="L4" s="47"/>
      <c r="M4" s="77"/>
      <c r="N4" s="77"/>
    </row>
    <row r="5" spans="1:14" ht="12.75">
      <c r="A5" s="99" t="s">
        <v>8</v>
      </c>
      <c r="B5" s="99"/>
      <c r="C5" s="43" t="s">
        <v>8</v>
      </c>
      <c r="D5" s="43"/>
      <c r="E5" s="44" t="s">
        <v>8</v>
      </c>
      <c r="F5" s="44"/>
      <c r="G5" s="45" t="s">
        <v>8</v>
      </c>
      <c r="H5" s="45"/>
      <c r="I5" s="46" t="s">
        <v>8</v>
      </c>
      <c r="J5" s="46"/>
      <c r="K5" s="47"/>
      <c r="L5" s="47"/>
      <c r="M5" s="77"/>
      <c r="N5" s="77"/>
    </row>
  </sheetData>
  <sheetProtection/>
  <mergeCells count="7">
    <mergeCell ref="A1:B1"/>
    <mergeCell ref="K1:L1"/>
    <mergeCell ref="M1:N1"/>
    <mergeCell ref="C1:D1"/>
    <mergeCell ref="E1:F1"/>
    <mergeCell ref="G1:H1"/>
    <mergeCell ref="I1:J1"/>
  </mergeCells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Przybyło</dc:creator>
  <cp:keywords/>
  <dc:description/>
  <cp:lastModifiedBy>Adam</cp:lastModifiedBy>
  <cp:lastPrinted>2011-03-20T00:56:41Z</cp:lastPrinted>
  <dcterms:created xsi:type="dcterms:W3CDTF">1998-06-05T10:25:00Z</dcterms:created>
  <dcterms:modified xsi:type="dcterms:W3CDTF">2011-03-20T13:02:18Z</dcterms:modified>
  <cp:category/>
  <cp:version/>
  <cp:contentType/>
  <cp:contentStatus/>
</cp:coreProperties>
</file>